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vamvouras\Downloads\SB_2610\"/>
    </mc:Choice>
  </mc:AlternateContent>
  <xr:revisionPtr revIDLastSave="0" documentId="8_{26064B77-32FC-45AA-8EC9-519F4ABAF458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table 1" sheetId="6" r:id="rId1"/>
    <sheet name="table 2" sheetId="8" r:id="rId2"/>
    <sheet name="table 3" sheetId="12" r:id="rId3"/>
    <sheet name="table 4" sheetId="13" r:id="rId4"/>
    <sheet name="table 5" sheetId="10" r:id="rId5"/>
    <sheet name="table 6" sheetId="11" r:id="rId6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3" i="13" l="1"/>
  <c r="H33" i="13"/>
  <c r="T31" i="12"/>
  <c r="S31" i="12"/>
  <c r="R31" i="12"/>
  <c r="Q31" i="12"/>
  <c r="P31" i="12"/>
  <c r="O31" i="12"/>
  <c r="N31" i="12"/>
  <c r="M31" i="12"/>
  <c r="L31" i="12"/>
  <c r="K31" i="12"/>
  <c r="J31" i="12"/>
  <c r="I31" i="12"/>
  <c r="H31" i="12"/>
  <c r="G31" i="12"/>
  <c r="F31" i="12"/>
  <c r="E31" i="12"/>
  <c r="D31" i="12"/>
  <c r="C31" i="12"/>
  <c r="B31" i="12"/>
  <c r="T31" i="6"/>
  <c r="S31" i="6"/>
  <c r="R31" i="6"/>
  <c r="Q31" i="6"/>
  <c r="P31" i="6"/>
  <c r="O31" i="6"/>
  <c r="N31" i="6"/>
  <c r="M31" i="6"/>
  <c r="L31" i="6"/>
  <c r="K31" i="6"/>
  <c r="J31" i="6"/>
  <c r="I31" i="6"/>
  <c r="H31" i="6"/>
  <c r="G31" i="6"/>
  <c r="F31" i="6"/>
  <c r="E31" i="6"/>
  <c r="D31" i="6"/>
  <c r="C31" i="6"/>
  <c r="B31" i="6"/>
  <c r="P49" i="11"/>
  <c r="O49" i="11"/>
  <c r="N49" i="11"/>
  <c r="M49" i="11"/>
  <c r="K49" i="11"/>
  <c r="J49" i="11"/>
  <c r="I49" i="11"/>
  <c r="H49" i="11"/>
  <c r="G49" i="11"/>
  <c r="E49" i="11"/>
  <c r="D49" i="11"/>
  <c r="C49" i="11"/>
  <c r="B49" i="11"/>
  <c r="A49" i="11"/>
  <c r="A48" i="11"/>
  <c r="A47" i="11"/>
  <c r="A46" i="11"/>
  <c r="A45" i="11"/>
  <c r="P44" i="11"/>
  <c r="O44" i="11"/>
  <c r="N44" i="11"/>
  <c r="M44" i="11"/>
  <c r="K44" i="11"/>
  <c r="J44" i="11"/>
  <c r="I44" i="11"/>
  <c r="H44" i="11"/>
  <c r="G44" i="11"/>
  <c r="E44" i="11"/>
  <c r="D44" i="11"/>
  <c r="C44" i="11"/>
  <c r="B44" i="11"/>
  <c r="A44" i="11"/>
  <c r="P43" i="11"/>
  <c r="O43" i="11"/>
  <c r="N43" i="11"/>
  <c r="M43" i="11"/>
  <c r="K43" i="11"/>
  <c r="J43" i="11"/>
  <c r="I43" i="11"/>
  <c r="H43" i="11"/>
  <c r="G43" i="11"/>
  <c r="E43" i="11"/>
  <c r="D43" i="11"/>
  <c r="C43" i="11"/>
  <c r="B43" i="11"/>
  <c r="A43" i="11"/>
  <c r="P42" i="11"/>
  <c r="O42" i="11"/>
  <c r="N42" i="11"/>
  <c r="M42" i="11"/>
  <c r="K42" i="11"/>
  <c r="J42" i="11"/>
  <c r="I42" i="11"/>
  <c r="H42" i="11"/>
  <c r="G42" i="11"/>
  <c r="E42" i="11"/>
  <c r="D42" i="11"/>
  <c r="C42" i="11"/>
  <c r="B42" i="11"/>
  <c r="A42" i="11"/>
  <c r="P41" i="11"/>
  <c r="O41" i="11"/>
  <c r="N41" i="11"/>
  <c r="M41" i="11"/>
  <c r="K41" i="11"/>
  <c r="J41" i="11"/>
  <c r="I41" i="11"/>
  <c r="H41" i="11"/>
  <c r="G41" i="11"/>
  <c r="E41" i="11"/>
  <c r="D41" i="11"/>
  <c r="C41" i="11"/>
  <c r="B41" i="11"/>
  <c r="A41" i="11"/>
  <c r="P40" i="11"/>
  <c r="O40" i="11"/>
  <c r="N40" i="11"/>
  <c r="M40" i="11"/>
  <c r="K40" i="11"/>
  <c r="J40" i="11"/>
  <c r="I40" i="11"/>
  <c r="H40" i="11"/>
  <c r="G40" i="11"/>
  <c r="E40" i="11"/>
  <c r="D40" i="11"/>
  <c r="C40" i="11"/>
  <c r="B40" i="11"/>
  <c r="A40" i="11"/>
  <c r="P39" i="11"/>
  <c r="O39" i="11"/>
  <c r="N39" i="11"/>
  <c r="M39" i="11"/>
  <c r="K39" i="11"/>
  <c r="J39" i="11"/>
  <c r="I39" i="11"/>
  <c r="H39" i="11"/>
  <c r="G39" i="11"/>
  <c r="E39" i="11"/>
  <c r="D39" i="11"/>
  <c r="C39" i="11"/>
  <c r="B39" i="11"/>
  <c r="A39" i="11"/>
  <c r="P38" i="11"/>
  <c r="O38" i="11"/>
  <c r="N38" i="11"/>
  <c r="M38" i="11"/>
  <c r="K38" i="11"/>
  <c r="J38" i="11"/>
  <c r="I38" i="11"/>
  <c r="H38" i="11"/>
  <c r="G38" i="11"/>
  <c r="E38" i="11"/>
  <c r="D38" i="11"/>
  <c r="C38" i="11"/>
  <c r="B38" i="11"/>
  <c r="A38" i="11"/>
  <c r="P37" i="11"/>
  <c r="O37" i="11"/>
  <c r="N37" i="11"/>
  <c r="M37" i="11"/>
  <c r="K37" i="11"/>
  <c r="J37" i="11"/>
  <c r="I37" i="11"/>
  <c r="H37" i="11"/>
  <c r="G37" i="11"/>
  <c r="E37" i="11"/>
  <c r="D37" i="11"/>
  <c r="C37" i="11"/>
  <c r="B37" i="11"/>
  <c r="A37" i="11"/>
  <c r="P36" i="11"/>
  <c r="O36" i="11"/>
  <c r="N36" i="11"/>
  <c r="M36" i="11"/>
  <c r="L36" i="11"/>
  <c r="K36" i="11"/>
  <c r="J36" i="11"/>
  <c r="I36" i="11"/>
  <c r="H36" i="11"/>
  <c r="G36" i="11"/>
  <c r="F36" i="11"/>
  <c r="E36" i="11"/>
  <c r="D36" i="11"/>
  <c r="C36" i="11"/>
  <c r="P35" i="11"/>
  <c r="O35" i="11"/>
  <c r="N35" i="11"/>
  <c r="M35" i="11"/>
  <c r="K35" i="11"/>
  <c r="J35" i="11"/>
  <c r="I35" i="11"/>
  <c r="H35" i="11"/>
  <c r="G35" i="11"/>
  <c r="D35" i="11"/>
  <c r="C35" i="11"/>
  <c r="B35" i="11"/>
  <c r="A33" i="11"/>
  <c r="A31" i="11"/>
  <c r="A30" i="11"/>
  <c r="A29" i="11"/>
  <c r="A28" i="11"/>
  <c r="A27" i="11"/>
  <c r="A26" i="11"/>
  <c r="A25" i="11"/>
  <c r="A24" i="11"/>
  <c r="A23" i="11"/>
  <c r="A22" i="11"/>
  <c r="A21" i="11"/>
  <c r="A20" i="11"/>
  <c r="M19" i="11"/>
  <c r="L19" i="11"/>
  <c r="K19" i="11"/>
  <c r="J19" i="11"/>
  <c r="G19" i="11"/>
  <c r="F19" i="11"/>
  <c r="E19" i="11"/>
  <c r="D19" i="11"/>
  <c r="P18" i="11"/>
  <c r="O18" i="11"/>
  <c r="N18" i="11"/>
  <c r="J18" i="11"/>
  <c r="I18" i="11"/>
  <c r="H18" i="11"/>
  <c r="D18" i="11"/>
  <c r="C18" i="11"/>
  <c r="B18" i="11"/>
  <c r="N49" i="10"/>
  <c r="M49" i="10"/>
  <c r="K49" i="10"/>
  <c r="J49" i="10"/>
  <c r="I49" i="10"/>
  <c r="H49" i="10"/>
  <c r="G49" i="10"/>
  <c r="E49" i="10"/>
  <c r="D49" i="10"/>
  <c r="C49" i="10"/>
  <c r="B49" i="10"/>
  <c r="A49" i="10"/>
  <c r="A48" i="10"/>
  <c r="A47" i="10"/>
  <c r="A46" i="10"/>
  <c r="A45" i="10"/>
  <c r="N44" i="10"/>
  <c r="M44" i="10"/>
  <c r="K44" i="10"/>
  <c r="J44" i="10"/>
  <c r="I44" i="10"/>
  <c r="H44" i="10"/>
  <c r="G44" i="10"/>
  <c r="E44" i="10"/>
  <c r="D44" i="10"/>
  <c r="C44" i="10"/>
  <c r="B44" i="10"/>
  <c r="A44" i="10"/>
  <c r="N43" i="10"/>
  <c r="M43" i="10"/>
  <c r="K43" i="10"/>
  <c r="J43" i="10"/>
  <c r="I43" i="10"/>
  <c r="G43" i="10"/>
  <c r="E43" i="10"/>
  <c r="D43" i="10"/>
  <c r="C43" i="10"/>
  <c r="B43" i="10"/>
  <c r="A43" i="10"/>
  <c r="N42" i="10"/>
  <c r="M42" i="10"/>
  <c r="K42" i="10"/>
  <c r="J42" i="10"/>
  <c r="I42" i="10"/>
  <c r="H42" i="10"/>
  <c r="G42" i="10"/>
  <c r="E42" i="10"/>
  <c r="D42" i="10"/>
  <c r="C42" i="10"/>
  <c r="B42" i="10"/>
  <c r="A42" i="10"/>
  <c r="N41" i="10"/>
  <c r="M41" i="10"/>
  <c r="K41" i="10"/>
  <c r="J41" i="10"/>
  <c r="I41" i="10"/>
  <c r="H41" i="10"/>
  <c r="G41" i="10"/>
  <c r="E41" i="10"/>
  <c r="D41" i="10"/>
  <c r="C41" i="10"/>
  <c r="B41" i="10"/>
  <c r="A41" i="10"/>
  <c r="N40" i="10"/>
  <c r="M40" i="10"/>
  <c r="K40" i="10"/>
  <c r="J40" i="10"/>
  <c r="I40" i="10"/>
  <c r="H40" i="10"/>
  <c r="G40" i="10"/>
  <c r="E40" i="10"/>
  <c r="D40" i="10"/>
  <c r="C40" i="10"/>
  <c r="B40" i="10"/>
  <c r="A40" i="10"/>
  <c r="N39" i="10"/>
  <c r="M39" i="10"/>
  <c r="K39" i="10"/>
  <c r="J39" i="10"/>
  <c r="I39" i="10"/>
  <c r="H39" i="10"/>
  <c r="G39" i="10"/>
  <c r="E39" i="10"/>
  <c r="D39" i="10"/>
  <c r="C39" i="10"/>
  <c r="B39" i="10"/>
  <c r="A39" i="10"/>
  <c r="N38" i="10"/>
  <c r="M38" i="10"/>
  <c r="K38" i="10"/>
  <c r="J38" i="10"/>
  <c r="I38" i="10"/>
  <c r="H38" i="10"/>
  <c r="G38" i="10"/>
  <c r="E38" i="10"/>
  <c r="D38" i="10"/>
  <c r="C38" i="10"/>
  <c r="B38" i="10"/>
  <c r="A38" i="10"/>
  <c r="N37" i="10"/>
  <c r="M37" i="10"/>
  <c r="K37" i="10"/>
  <c r="J37" i="10"/>
  <c r="I37" i="10"/>
  <c r="H37" i="10"/>
  <c r="G37" i="10"/>
  <c r="E37" i="10"/>
  <c r="D37" i="10"/>
  <c r="C37" i="10"/>
  <c r="B37" i="10"/>
  <c r="A37" i="10"/>
  <c r="N36" i="10"/>
  <c r="M36" i="10"/>
  <c r="L36" i="10"/>
  <c r="K36" i="10"/>
  <c r="J36" i="10"/>
  <c r="I36" i="10"/>
  <c r="H36" i="10"/>
  <c r="G36" i="10"/>
  <c r="F36" i="10"/>
  <c r="E36" i="10"/>
  <c r="D36" i="10"/>
  <c r="C36" i="10"/>
  <c r="B36" i="10"/>
  <c r="N35" i="10"/>
  <c r="M35" i="10"/>
  <c r="K35" i="10"/>
  <c r="J35" i="10"/>
  <c r="I35" i="10"/>
  <c r="H35" i="10"/>
  <c r="G35" i="10"/>
  <c r="D35" i="10"/>
  <c r="C35" i="10"/>
  <c r="B35" i="10"/>
  <c r="A33" i="10"/>
  <c r="A31" i="10"/>
  <c r="A30" i="10"/>
  <c r="A29" i="10"/>
  <c r="A28" i="10"/>
  <c r="A27" i="10"/>
  <c r="A26" i="10"/>
  <c r="A25" i="10"/>
  <c r="A24" i="10"/>
  <c r="A23" i="10"/>
  <c r="A22" i="10"/>
  <c r="A21" i="10"/>
  <c r="A20" i="10"/>
  <c r="M19" i="10"/>
  <c r="L19" i="10"/>
  <c r="K19" i="10"/>
  <c r="J19" i="10"/>
  <c r="G19" i="10"/>
  <c r="F19" i="10"/>
  <c r="E19" i="10"/>
  <c r="D19" i="10"/>
  <c r="N18" i="10"/>
  <c r="J18" i="10"/>
  <c r="I18" i="10"/>
  <c r="H18" i="10"/>
  <c r="D18" i="10"/>
  <c r="C18" i="10"/>
  <c r="B18" i="10"/>
  <c r="A33" i="13"/>
  <c r="F32" i="13"/>
  <c r="E32" i="13"/>
  <c r="C32" i="13"/>
  <c r="B32" i="13"/>
  <c r="A32" i="13"/>
  <c r="F31" i="13"/>
  <c r="E31" i="13"/>
  <c r="C31" i="13"/>
  <c r="B31" i="13"/>
  <c r="A31" i="13"/>
  <c r="F30" i="13"/>
  <c r="E30" i="13"/>
  <c r="C30" i="13"/>
  <c r="B30" i="13"/>
  <c r="A30" i="13"/>
  <c r="F29" i="13"/>
  <c r="E29" i="13"/>
  <c r="C29" i="13"/>
  <c r="B29" i="13"/>
  <c r="A29" i="13"/>
  <c r="F28" i="13"/>
  <c r="E28" i="13"/>
  <c r="C28" i="13"/>
  <c r="B28" i="13"/>
  <c r="A28" i="13"/>
  <c r="F27" i="13"/>
  <c r="E27" i="13"/>
  <c r="C27" i="13"/>
  <c r="B27" i="13"/>
  <c r="A27" i="13"/>
  <c r="F26" i="13"/>
  <c r="E26" i="13"/>
  <c r="C26" i="13"/>
  <c r="B26" i="13"/>
  <c r="A26" i="13"/>
  <c r="F25" i="13"/>
  <c r="E25" i="13"/>
  <c r="C25" i="13"/>
  <c r="B25" i="13"/>
  <c r="A25" i="13"/>
  <c r="F24" i="13"/>
  <c r="E24" i="13"/>
  <c r="C24" i="13"/>
  <c r="B24" i="13"/>
  <c r="A24" i="13"/>
  <c r="F23" i="13"/>
  <c r="E23" i="13"/>
  <c r="C23" i="13"/>
  <c r="B23" i="13"/>
  <c r="A23" i="13"/>
  <c r="F22" i="13"/>
  <c r="E22" i="13"/>
  <c r="C22" i="13"/>
  <c r="B22" i="13"/>
  <c r="A22" i="13"/>
  <c r="F21" i="13"/>
  <c r="E21" i="13"/>
  <c r="C21" i="13"/>
  <c r="B21" i="13"/>
  <c r="A21" i="13"/>
  <c r="A19" i="13"/>
  <c r="I16" i="13"/>
  <c r="H16" i="13"/>
  <c r="F16" i="13"/>
  <c r="E16" i="13"/>
  <c r="I15" i="13"/>
  <c r="H15" i="13"/>
  <c r="F15" i="13"/>
  <c r="E15" i="13"/>
  <c r="I14" i="13"/>
  <c r="H14" i="13"/>
  <c r="F14" i="13"/>
  <c r="E14" i="13"/>
  <c r="I13" i="13"/>
  <c r="H13" i="13"/>
  <c r="F13" i="13"/>
  <c r="E13" i="13"/>
  <c r="I12" i="13"/>
  <c r="H12" i="13"/>
  <c r="F12" i="13"/>
  <c r="E12" i="13"/>
  <c r="I11" i="13"/>
  <c r="H11" i="13"/>
  <c r="F11" i="13"/>
  <c r="E11" i="13"/>
  <c r="I10" i="13"/>
  <c r="H10" i="13"/>
  <c r="F10" i="13"/>
  <c r="E10" i="13"/>
  <c r="I9" i="13"/>
  <c r="H9" i="13"/>
  <c r="F9" i="13"/>
  <c r="E9" i="13"/>
  <c r="I8" i="13"/>
  <c r="H8" i="13"/>
  <c r="F8" i="13"/>
  <c r="E8" i="13"/>
  <c r="I7" i="13"/>
  <c r="H7" i="13"/>
  <c r="F7" i="13"/>
  <c r="E7" i="13"/>
  <c r="I6" i="13"/>
  <c r="H6" i="13"/>
  <c r="F6" i="13"/>
  <c r="E6" i="13"/>
  <c r="I5" i="13"/>
  <c r="H5" i="13"/>
  <c r="F5" i="13"/>
  <c r="E5" i="13"/>
  <c r="D4" i="13"/>
  <c r="D20" i="13" s="1"/>
  <c r="C4" i="13"/>
  <c r="B4" i="13"/>
  <c r="E20" i="13" s="1"/>
  <c r="A46" i="12"/>
  <c r="A45" i="12"/>
  <c r="A44" i="12"/>
  <c r="A43" i="12"/>
  <c r="T42" i="12"/>
  <c r="S42" i="12"/>
  <c r="R42" i="12"/>
  <c r="Q42" i="12"/>
  <c r="P42" i="12"/>
  <c r="O42" i="12"/>
  <c r="N42" i="12"/>
  <c r="M42" i="12"/>
  <c r="L42" i="12"/>
  <c r="K42" i="12"/>
  <c r="J42" i="12"/>
  <c r="I42" i="12"/>
  <c r="H42" i="12"/>
  <c r="G42" i="12"/>
  <c r="F42" i="12"/>
  <c r="E42" i="12"/>
  <c r="D42" i="12"/>
  <c r="C42" i="12"/>
  <c r="B42" i="12"/>
  <c r="A42" i="12"/>
  <c r="T41" i="12"/>
  <c r="S41" i="12"/>
  <c r="R41" i="12"/>
  <c r="Q41" i="12"/>
  <c r="P41" i="12"/>
  <c r="O41" i="12"/>
  <c r="N41" i="12"/>
  <c r="M41" i="12"/>
  <c r="L41" i="12"/>
  <c r="K41" i="12"/>
  <c r="J41" i="12"/>
  <c r="I41" i="12"/>
  <c r="H41" i="12"/>
  <c r="G41" i="12"/>
  <c r="F41" i="12"/>
  <c r="E41" i="12"/>
  <c r="D41" i="12"/>
  <c r="C41" i="12"/>
  <c r="B41" i="12"/>
  <c r="A41" i="12"/>
  <c r="T40" i="12"/>
  <c r="S40" i="12"/>
  <c r="R40" i="12"/>
  <c r="Q40" i="12"/>
  <c r="P40" i="12"/>
  <c r="O40" i="12"/>
  <c r="N40" i="12"/>
  <c r="M40" i="12"/>
  <c r="L40" i="12"/>
  <c r="K40" i="12"/>
  <c r="J40" i="12"/>
  <c r="I40" i="12"/>
  <c r="H40" i="12"/>
  <c r="G40" i="12"/>
  <c r="F40" i="12"/>
  <c r="E40" i="12"/>
  <c r="D40" i="12"/>
  <c r="C40" i="12"/>
  <c r="B40" i="12"/>
  <c r="A40" i="12"/>
  <c r="T39" i="12"/>
  <c r="S39" i="12"/>
  <c r="R39" i="12"/>
  <c r="Q39" i="12"/>
  <c r="P39" i="12"/>
  <c r="O39" i="12"/>
  <c r="N39" i="12"/>
  <c r="M39" i="12"/>
  <c r="L39" i="12"/>
  <c r="K39" i="12"/>
  <c r="J39" i="12"/>
  <c r="I39" i="12"/>
  <c r="H39" i="12"/>
  <c r="G39" i="12"/>
  <c r="F39" i="12"/>
  <c r="E39" i="12"/>
  <c r="D39" i="12"/>
  <c r="C39" i="12"/>
  <c r="B39" i="12"/>
  <c r="A39" i="12"/>
  <c r="T38" i="12"/>
  <c r="S38" i="12"/>
  <c r="R38" i="12"/>
  <c r="Q38" i="12"/>
  <c r="P38" i="12"/>
  <c r="O38" i="12"/>
  <c r="N38" i="12"/>
  <c r="M38" i="12"/>
  <c r="L38" i="12"/>
  <c r="K38" i="12"/>
  <c r="J38" i="12"/>
  <c r="I38" i="12"/>
  <c r="H38" i="12"/>
  <c r="G38" i="12"/>
  <c r="F38" i="12"/>
  <c r="E38" i="12"/>
  <c r="D38" i="12"/>
  <c r="C38" i="12"/>
  <c r="B38" i="12"/>
  <c r="A38" i="12"/>
  <c r="T37" i="12"/>
  <c r="S37" i="12"/>
  <c r="R37" i="12"/>
  <c r="Q37" i="12"/>
  <c r="P37" i="12"/>
  <c r="O37" i="12"/>
  <c r="N37" i="12"/>
  <c r="M37" i="12"/>
  <c r="L37" i="12"/>
  <c r="K37" i="12"/>
  <c r="J37" i="12"/>
  <c r="I37" i="12"/>
  <c r="H37" i="12"/>
  <c r="G37" i="12"/>
  <c r="F37" i="12"/>
  <c r="E37" i="12"/>
  <c r="D37" i="12"/>
  <c r="C37" i="12"/>
  <c r="B37" i="12"/>
  <c r="A37" i="12"/>
  <c r="T36" i="12"/>
  <c r="S36" i="12"/>
  <c r="R36" i="12"/>
  <c r="Q36" i="12"/>
  <c r="P36" i="12"/>
  <c r="O36" i="12"/>
  <c r="N36" i="12"/>
  <c r="M36" i="12"/>
  <c r="L36" i="12"/>
  <c r="K36" i="12"/>
  <c r="J36" i="12"/>
  <c r="I36" i="12"/>
  <c r="H36" i="12"/>
  <c r="G36" i="12"/>
  <c r="F36" i="12"/>
  <c r="E36" i="12"/>
  <c r="D36" i="12"/>
  <c r="C36" i="12"/>
  <c r="B36" i="12"/>
  <c r="A36" i="12"/>
  <c r="T35" i="12"/>
  <c r="S35" i="12"/>
  <c r="R35" i="12"/>
  <c r="Q35" i="12"/>
  <c r="P35" i="12"/>
  <c r="O35" i="12"/>
  <c r="N35" i="12"/>
  <c r="M35" i="12"/>
  <c r="L35" i="12"/>
  <c r="K35" i="12"/>
  <c r="J35" i="12"/>
  <c r="I35" i="12"/>
  <c r="H35" i="12"/>
  <c r="G35" i="12"/>
  <c r="F35" i="12"/>
  <c r="E35" i="12"/>
  <c r="D35" i="12"/>
  <c r="C35" i="12"/>
  <c r="B35" i="12"/>
  <c r="A35" i="12"/>
  <c r="T34" i="12"/>
  <c r="S34" i="12"/>
  <c r="R34" i="12"/>
  <c r="Q34" i="12"/>
  <c r="P34" i="12"/>
  <c r="O34" i="12"/>
  <c r="N34" i="12"/>
  <c r="M34" i="12"/>
  <c r="L34" i="12"/>
  <c r="K34" i="12"/>
  <c r="J34" i="12"/>
  <c r="I34" i="12"/>
  <c r="H34" i="12"/>
  <c r="G34" i="12"/>
  <c r="F34" i="12"/>
  <c r="E34" i="12"/>
  <c r="D34" i="12"/>
  <c r="C34" i="12"/>
  <c r="B34" i="12"/>
  <c r="A34" i="12"/>
  <c r="U33" i="12"/>
  <c r="T33" i="12"/>
  <c r="S33" i="12"/>
  <c r="R33" i="12"/>
  <c r="Q33" i="12"/>
  <c r="P33" i="12"/>
  <c r="O33" i="12"/>
  <c r="N33" i="12"/>
  <c r="M33" i="12"/>
  <c r="L33" i="12"/>
  <c r="K33" i="12"/>
  <c r="J33" i="12"/>
  <c r="I33" i="12"/>
  <c r="H33" i="12"/>
  <c r="G33" i="12"/>
  <c r="F33" i="12"/>
  <c r="E33" i="12"/>
  <c r="D33" i="12"/>
  <c r="C33" i="12"/>
  <c r="B33" i="12"/>
  <c r="A31" i="12"/>
  <c r="T30" i="12"/>
  <c r="S30" i="12"/>
  <c r="R30" i="12"/>
  <c r="Q30" i="12"/>
  <c r="P30" i="12"/>
  <c r="O30" i="12"/>
  <c r="N30" i="12"/>
  <c r="M30" i="12"/>
  <c r="L30" i="12"/>
  <c r="K30" i="12"/>
  <c r="J30" i="12"/>
  <c r="I30" i="12"/>
  <c r="H30" i="12"/>
  <c r="G30" i="12"/>
  <c r="F30" i="12"/>
  <c r="E30" i="12"/>
  <c r="D30" i="12"/>
  <c r="C30" i="12"/>
  <c r="B30" i="12"/>
  <c r="U29" i="12"/>
  <c r="A29" i="12"/>
  <c r="U28" i="12"/>
  <c r="A28" i="12"/>
  <c r="U27" i="12"/>
  <c r="C14" i="13" s="1"/>
  <c r="A27" i="12"/>
  <c r="U26" i="12"/>
  <c r="C13" i="13" s="1"/>
  <c r="A26" i="12"/>
  <c r="U25" i="12"/>
  <c r="C12" i="13" s="1"/>
  <c r="A25" i="12"/>
  <c r="U24" i="12"/>
  <c r="C11" i="13" s="1"/>
  <c r="A24" i="12"/>
  <c r="U23" i="12"/>
  <c r="C10" i="13" s="1"/>
  <c r="A23" i="12"/>
  <c r="U22" i="12"/>
  <c r="C9" i="13" s="1"/>
  <c r="A22" i="12"/>
  <c r="U21" i="12"/>
  <c r="A21" i="12"/>
  <c r="U20" i="12"/>
  <c r="A20" i="12"/>
  <c r="U19" i="12"/>
  <c r="C6" i="13" s="1"/>
  <c r="A19" i="12"/>
  <c r="U18" i="12"/>
  <c r="A18" i="12"/>
  <c r="U17" i="12"/>
  <c r="T17" i="12"/>
  <c r="S17" i="12"/>
  <c r="R17" i="12"/>
  <c r="Q17" i="12"/>
  <c r="P17" i="12"/>
  <c r="O17" i="12"/>
  <c r="N17" i="12"/>
  <c r="M17" i="12"/>
  <c r="L17" i="12"/>
  <c r="K17" i="12"/>
  <c r="J17" i="12"/>
  <c r="I17" i="12"/>
  <c r="H17" i="12"/>
  <c r="G17" i="12"/>
  <c r="F17" i="12"/>
  <c r="E17" i="12"/>
  <c r="D17" i="12"/>
  <c r="C17" i="12"/>
  <c r="B17" i="12"/>
  <c r="T15" i="12"/>
  <c r="S15" i="12"/>
  <c r="R15" i="12"/>
  <c r="Q15" i="12"/>
  <c r="P15" i="12"/>
  <c r="O15" i="12"/>
  <c r="N15" i="12"/>
  <c r="M15" i="12"/>
  <c r="L15" i="12"/>
  <c r="K15" i="12"/>
  <c r="J15" i="12"/>
  <c r="I15" i="12"/>
  <c r="H15" i="12"/>
  <c r="G15" i="12"/>
  <c r="F15" i="12"/>
  <c r="E15" i="12"/>
  <c r="D15" i="12"/>
  <c r="C15" i="12"/>
  <c r="B15" i="12"/>
  <c r="U14" i="12"/>
  <c r="B16" i="13" s="1"/>
  <c r="U13" i="12"/>
  <c r="B15" i="13" s="1"/>
  <c r="U12" i="12"/>
  <c r="B14" i="13" s="1"/>
  <c r="U11" i="12"/>
  <c r="B13" i="13" s="1"/>
  <c r="U10" i="12"/>
  <c r="B12" i="13" s="1"/>
  <c r="U9" i="12"/>
  <c r="B11" i="13" s="1"/>
  <c r="U8" i="12"/>
  <c r="B10" i="13" s="1"/>
  <c r="U7" i="12"/>
  <c r="B9" i="13" s="1"/>
  <c r="U6" i="12"/>
  <c r="B8" i="13" s="1"/>
  <c r="U5" i="12"/>
  <c r="B7" i="13" s="1"/>
  <c r="U4" i="12"/>
  <c r="B6" i="13" s="1"/>
  <c r="U3" i="12"/>
  <c r="A33" i="8"/>
  <c r="I32" i="8"/>
  <c r="H32" i="8"/>
  <c r="F32" i="8"/>
  <c r="E32" i="8"/>
  <c r="C32" i="8"/>
  <c r="B32" i="8"/>
  <c r="A32" i="8"/>
  <c r="I31" i="8"/>
  <c r="H31" i="8"/>
  <c r="F31" i="8"/>
  <c r="E31" i="8"/>
  <c r="C31" i="8"/>
  <c r="B31" i="8"/>
  <c r="A31" i="8"/>
  <c r="I30" i="8"/>
  <c r="H30" i="8"/>
  <c r="F30" i="8"/>
  <c r="E30" i="8"/>
  <c r="C30" i="8"/>
  <c r="B30" i="8"/>
  <c r="A30" i="8"/>
  <c r="I29" i="8"/>
  <c r="H29" i="8"/>
  <c r="F29" i="8"/>
  <c r="E29" i="8"/>
  <c r="C29" i="8"/>
  <c r="B29" i="8"/>
  <c r="A29" i="8"/>
  <c r="I28" i="8"/>
  <c r="H28" i="8"/>
  <c r="F28" i="8"/>
  <c r="E28" i="8"/>
  <c r="C28" i="8"/>
  <c r="B28" i="8"/>
  <c r="A28" i="8"/>
  <c r="I27" i="8"/>
  <c r="H27" i="8"/>
  <c r="F27" i="8"/>
  <c r="E27" i="8"/>
  <c r="C27" i="8"/>
  <c r="B27" i="8"/>
  <c r="A27" i="8"/>
  <c r="I26" i="8"/>
  <c r="H26" i="8"/>
  <c r="F26" i="8"/>
  <c r="E26" i="8"/>
  <c r="C26" i="8"/>
  <c r="B26" i="8"/>
  <c r="A26" i="8"/>
  <c r="I25" i="8"/>
  <c r="H25" i="8"/>
  <c r="F25" i="8"/>
  <c r="E25" i="8"/>
  <c r="C25" i="8"/>
  <c r="B25" i="8"/>
  <c r="A25" i="8"/>
  <c r="I24" i="8"/>
  <c r="H24" i="8"/>
  <c r="F24" i="8"/>
  <c r="E24" i="8"/>
  <c r="C24" i="8"/>
  <c r="B24" i="8"/>
  <c r="A24" i="8"/>
  <c r="I23" i="8"/>
  <c r="H23" i="8"/>
  <c r="F23" i="8"/>
  <c r="E23" i="8"/>
  <c r="C23" i="8"/>
  <c r="B23" i="8"/>
  <c r="A23" i="8"/>
  <c r="I22" i="8"/>
  <c r="H22" i="8"/>
  <c r="F22" i="8"/>
  <c r="E22" i="8"/>
  <c r="C22" i="8"/>
  <c r="B22" i="8"/>
  <c r="A22" i="8"/>
  <c r="I21" i="8"/>
  <c r="H21" i="8"/>
  <c r="F21" i="8"/>
  <c r="E21" i="8"/>
  <c r="C21" i="8"/>
  <c r="B21" i="8"/>
  <c r="A21" i="8"/>
  <c r="A19" i="8"/>
  <c r="I16" i="8"/>
  <c r="H16" i="8"/>
  <c r="F16" i="8"/>
  <c r="E16" i="8"/>
  <c r="I15" i="8"/>
  <c r="H15" i="8"/>
  <c r="F15" i="8"/>
  <c r="E15" i="8"/>
  <c r="I14" i="8"/>
  <c r="H14" i="8"/>
  <c r="F14" i="8"/>
  <c r="E14" i="8"/>
  <c r="I13" i="8"/>
  <c r="H13" i="8"/>
  <c r="F13" i="8"/>
  <c r="E13" i="8"/>
  <c r="I12" i="8"/>
  <c r="H12" i="8"/>
  <c r="F12" i="8"/>
  <c r="E12" i="8"/>
  <c r="I11" i="8"/>
  <c r="H11" i="8"/>
  <c r="F11" i="8"/>
  <c r="E11" i="8"/>
  <c r="I10" i="8"/>
  <c r="H10" i="8"/>
  <c r="F10" i="8"/>
  <c r="E10" i="8"/>
  <c r="I9" i="8"/>
  <c r="H9" i="8"/>
  <c r="F9" i="8"/>
  <c r="E9" i="8"/>
  <c r="I8" i="8"/>
  <c r="H8" i="8"/>
  <c r="F8" i="8"/>
  <c r="E8" i="8"/>
  <c r="I7" i="8"/>
  <c r="H7" i="8"/>
  <c r="F7" i="8"/>
  <c r="E7" i="8"/>
  <c r="I6" i="8"/>
  <c r="H6" i="8"/>
  <c r="F6" i="8"/>
  <c r="E6" i="8"/>
  <c r="I5" i="8"/>
  <c r="H5" i="8"/>
  <c r="F5" i="8"/>
  <c r="E5" i="8"/>
  <c r="D4" i="8"/>
  <c r="D20" i="8" s="1"/>
  <c r="C4" i="8"/>
  <c r="I4" i="8" s="1"/>
  <c r="B4" i="8"/>
  <c r="B20" i="8" s="1"/>
  <c r="A46" i="6"/>
  <c r="A45" i="6"/>
  <c r="A44" i="6"/>
  <c r="A43" i="6"/>
  <c r="T42" i="6"/>
  <c r="S42" i="6"/>
  <c r="R42" i="6"/>
  <c r="Q42" i="6"/>
  <c r="P42" i="6"/>
  <c r="O42" i="6"/>
  <c r="N42" i="6"/>
  <c r="M42" i="6"/>
  <c r="L42" i="6"/>
  <c r="K42" i="6"/>
  <c r="J42" i="6"/>
  <c r="I42" i="6"/>
  <c r="H42" i="6"/>
  <c r="G42" i="6"/>
  <c r="F42" i="6"/>
  <c r="E42" i="6"/>
  <c r="D42" i="6"/>
  <c r="C42" i="6"/>
  <c r="B42" i="6"/>
  <c r="A42" i="6"/>
  <c r="T41" i="6"/>
  <c r="S41" i="6"/>
  <c r="R41" i="6"/>
  <c r="Q41" i="6"/>
  <c r="P41" i="6"/>
  <c r="O41" i="6"/>
  <c r="N41" i="6"/>
  <c r="M41" i="6"/>
  <c r="L41" i="6"/>
  <c r="K41" i="6"/>
  <c r="J41" i="6"/>
  <c r="I41" i="6"/>
  <c r="H41" i="6"/>
  <c r="G41" i="6"/>
  <c r="F41" i="6"/>
  <c r="E41" i="6"/>
  <c r="D41" i="6"/>
  <c r="C41" i="6"/>
  <c r="B41" i="6"/>
  <c r="A41" i="6"/>
  <c r="T40" i="6"/>
  <c r="S40" i="6"/>
  <c r="R40" i="6"/>
  <c r="Q40" i="6"/>
  <c r="P40" i="6"/>
  <c r="O40" i="6"/>
  <c r="N40" i="6"/>
  <c r="M40" i="6"/>
  <c r="L40" i="6"/>
  <c r="K40" i="6"/>
  <c r="J40" i="6"/>
  <c r="I40" i="6"/>
  <c r="H40" i="6"/>
  <c r="G40" i="6"/>
  <c r="F40" i="6"/>
  <c r="E40" i="6"/>
  <c r="D40" i="6"/>
  <c r="C40" i="6"/>
  <c r="B40" i="6"/>
  <c r="A40" i="6"/>
  <c r="T39" i="6"/>
  <c r="S39" i="6"/>
  <c r="R39" i="6"/>
  <c r="Q39" i="6"/>
  <c r="P39" i="6"/>
  <c r="O39" i="6"/>
  <c r="N39" i="6"/>
  <c r="M39" i="6"/>
  <c r="L39" i="6"/>
  <c r="K39" i="6"/>
  <c r="J39" i="6"/>
  <c r="I39" i="6"/>
  <c r="H39" i="6"/>
  <c r="G39" i="6"/>
  <c r="F39" i="6"/>
  <c r="E39" i="6"/>
  <c r="D39" i="6"/>
  <c r="C39" i="6"/>
  <c r="B39" i="6"/>
  <c r="A39" i="6"/>
  <c r="T38" i="6"/>
  <c r="S38" i="6"/>
  <c r="R38" i="6"/>
  <c r="Q38" i="6"/>
  <c r="P38" i="6"/>
  <c r="O38" i="6"/>
  <c r="N38" i="6"/>
  <c r="M38" i="6"/>
  <c r="L38" i="6"/>
  <c r="K38" i="6"/>
  <c r="J38" i="6"/>
  <c r="I38" i="6"/>
  <c r="H38" i="6"/>
  <c r="G38" i="6"/>
  <c r="F38" i="6"/>
  <c r="E38" i="6"/>
  <c r="D38" i="6"/>
  <c r="C38" i="6"/>
  <c r="B38" i="6"/>
  <c r="A38" i="6"/>
  <c r="T37" i="6"/>
  <c r="S37" i="6"/>
  <c r="R37" i="6"/>
  <c r="Q37" i="6"/>
  <c r="P37" i="6"/>
  <c r="O37" i="6"/>
  <c r="N37" i="6"/>
  <c r="M37" i="6"/>
  <c r="L37" i="6"/>
  <c r="K37" i="6"/>
  <c r="J37" i="6"/>
  <c r="I37" i="6"/>
  <c r="H37" i="6"/>
  <c r="G37" i="6"/>
  <c r="F37" i="6"/>
  <c r="E37" i="6"/>
  <c r="D37" i="6"/>
  <c r="C37" i="6"/>
  <c r="B37" i="6"/>
  <c r="A37" i="6"/>
  <c r="T36" i="6"/>
  <c r="S36" i="6"/>
  <c r="R36" i="6"/>
  <c r="Q36" i="6"/>
  <c r="P36" i="6"/>
  <c r="O36" i="6"/>
  <c r="N36" i="6"/>
  <c r="M36" i="6"/>
  <c r="L36" i="6"/>
  <c r="K36" i="6"/>
  <c r="J36" i="6"/>
  <c r="I36" i="6"/>
  <c r="H36" i="6"/>
  <c r="G36" i="6"/>
  <c r="F36" i="6"/>
  <c r="E36" i="6"/>
  <c r="D36" i="6"/>
  <c r="C36" i="6"/>
  <c r="B36" i="6"/>
  <c r="A36" i="6"/>
  <c r="T35" i="6"/>
  <c r="S35" i="6"/>
  <c r="R35" i="6"/>
  <c r="Q35" i="6"/>
  <c r="P35" i="6"/>
  <c r="O35" i="6"/>
  <c r="N35" i="6"/>
  <c r="M35" i="6"/>
  <c r="L35" i="6"/>
  <c r="K35" i="6"/>
  <c r="J35" i="6"/>
  <c r="I35" i="6"/>
  <c r="H35" i="6"/>
  <c r="G35" i="6"/>
  <c r="F35" i="6"/>
  <c r="E35" i="6"/>
  <c r="D35" i="6"/>
  <c r="C35" i="6"/>
  <c r="B35" i="6"/>
  <c r="A35" i="6"/>
  <c r="T34" i="6"/>
  <c r="S34" i="6"/>
  <c r="R34" i="6"/>
  <c r="Q34" i="6"/>
  <c r="P34" i="6"/>
  <c r="O34" i="6"/>
  <c r="N34" i="6"/>
  <c r="M34" i="6"/>
  <c r="L34" i="6"/>
  <c r="K34" i="6"/>
  <c r="J34" i="6"/>
  <c r="I34" i="6"/>
  <c r="H34" i="6"/>
  <c r="G34" i="6"/>
  <c r="F34" i="6"/>
  <c r="E34" i="6"/>
  <c r="D34" i="6"/>
  <c r="C34" i="6"/>
  <c r="B34" i="6"/>
  <c r="A34" i="6"/>
  <c r="U33" i="6"/>
  <c r="T33" i="6"/>
  <c r="S33" i="6"/>
  <c r="R33" i="6"/>
  <c r="Q33" i="6"/>
  <c r="P33" i="6"/>
  <c r="O33" i="6"/>
  <c r="N33" i="6"/>
  <c r="M33" i="6"/>
  <c r="L33" i="6"/>
  <c r="K33" i="6"/>
  <c r="J33" i="6"/>
  <c r="I33" i="6"/>
  <c r="H33" i="6"/>
  <c r="G33" i="6"/>
  <c r="F33" i="6"/>
  <c r="E33" i="6"/>
  <c r="D33" i="6"/>
  <c r="C33" i="6"/>
  <c r="B33" i="6"/>
  <c r="A31" i="6"/>
  <c r="T30" i="6"/>
  <c r="S30" i="6"/>
  <c r="R30" i="6"/>
  <c r="Q30" i="6"/>
  <c r="P30" i="6"/>
  <c r="O30" i="6"/>
  <c r="N30" i="6"/>
  <c r="M30" i="6"/>
  <c r="L30" i="6"/>
  <c r="K30" i="6"/>
  <c r="J30" i="6"/>
  <c r="I30" i="6"/>
  <c r="H30" i="6"/>
  <c r="G30" i="6"/>
  <c r="F30" i="6"/>
  <c r="E30" i="6"/>
  <c r="D30" i="6"/>
  <c r="C30" i="6"/>
  <c r="B30" i="6"/>
  <c r="U29" i="6"/>
  <c r="A29" i="6"/>
  <c r="U28" i="6"/>
  <c r="C15" i="8" s="1"/>
  <c r="A28" i="6"/>
  <c r="U27" i="6"/>
  <c r="C14" i="8" s="1"/>
  <c r="A27" i="6"/>
  <c r="U26" i="6"/>
  <c r="C13" i="8" s="1"/>
  <c r="A26" i="6"/>
  <c r="U25" i="6"/>
  <c r="A25" i="6"/>
  <c r="U24" i="6"/>
  <c r="C11" i="8" s="1"/>
  <c r="A24" i="6"/>
  <c r="U23" i="6"/>
  <c r="C10" i="8" s="1"/>
  <c r="A23" i="6"/>
  <c r="U22" i="6"/>
  <c r="A22" i="6"/>
  <c r="U21" i="6"/>
  <c r="A21" i="6"/>
  <c r="U20" i="6"/>
  <c r="C7" i="8" s="1"/>
  <c r="A20" i="6"/>
  <c r="U19" i="6"/>
  <c r="C6" i="8" s="1"/>
  <c r="A19" i="6"/>
  <c r="U18" i="6"/>
  <c r="A18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T15" i="6"/>
  <c r="S15" i="6"/>
  <c r="R15" i="6"/>
  <c r="Q15" i="6"/>
  <c r="P15" i="6"/>
  <c r="O15" i="6"/>
  <c r="N15" i="6"/>
  <c r="M15" i="6"/>
  <c r="L15" i="6"/>
  <c r="K15" i="6"/>
  <c r="J15" i="6"/>
  <c r="I15" i="6"/>
  <c r="H15" i="6"/>
  <c r="G15" i="6"/>
  <c r="F15" i="6"/>
  <c r="E15" i="6"/>
  <c r="D15" i="6"/>
  <c r="C15" i="6"/>
  <c r="B15" i="6"/>
  <c r="U14" i="6"/>
  <c r="B16" i="8" s="1"/>
  <c r="U13" i="6"/>
  <c r="B15" i="8" s="1"/>
  <c r="U12" i="6"/>
  <c r="B14" i="8" s="1"/>
  <c r="U11" i="6"/>
  <c r="B13" i="8" s="1"/>
  <c r="U10" i="6"/>
  <c r="B12" i="8" s="1"/>
  <c r="U9" i="6"/>
  <c r="B11" i="8" s="1"/>
  <c r="U8" i="6"/>
  <c r="B10" i="8" s="1"/>
  <c r="U7" i="6"/>
  <c r="B9" i="8" s="1"/>
  <c r="U6" i="6"/>
  <c r="B8" i="8" s="1"/>
  <c r="U5" i="6"/>
  <c r="B7" i="8" s="1"/>
  <c r="U4" i="6"/>
  <c r="B6" i="8" s="1"/>
  <c r="U3" i="6"/>
  <c r="E33" i="13" l="1"/>
  <c r="C33" i="13"/>
  <c r="B33" i="13"/>
  <c r="F33" i="13"/>
  <c r="I17" i="13"/>
  <c r="H17" i="13"/>
  <c r="F17" i="13"/>
  <c r="E17" i="13"/>
  <c r="U31" i="12"/>
  <c r="J24" i="8"/>
  <c r="R46" i="12"/>
  <c r="J46" i="12"/>
  <c r="C46" i="12"/>
  <c r="S46" i="12"/>
  <c r="K46" i="12"/>
  <c r="F46" i="12"/>
  <c r="N46" i="12"/>
  <c r="T46" i="12"/>
  <c r="L46" i="12"/>
  <c r="E46" i="12"/>
  <c r="Q46" i="12"/>
  <c r="I46" i="12"/>
  <c r="D46" i="12"/>
  <c r="O46" i="12"/>
  <c r="M46" i="12"/>
  <c r="G46" i="12"/>
  <c r="P46" i="12"/>
  <c r="H46" i="12"/>
  <c r="B46" i="12"/>
  <c r="U36" i="12"/>
  <c r="U34" i="12"/>
  <c r="D24" i="8"/>
  <c r="I33" i="8"/>
  <c r="H33" i="8"/>
  <c r="I17" i="8"/>
  <c r="H17" i="8"/>
  <c r="F17" i="8"/>
  <c r="E17" i="8"/>
  <c r="F33" i="8"/>
  <c r="E33" i="8"/>
  <c r="C33" i="8"/>
  <c r="B33" i="8"/>
  <c r="C5" i="8"/>
  <c r="U31" i="6"/>
  <c r="P46" i="6"/>
  <c r="O46" i="6"/>
  <c r="B46" i="6"/>
  <c r="I46" i="6"/>
  <c r="U38" i="6"/>
  <c r="M46" i="6"/>
  <c r="G46" i="6"/>
  <c r="U37" i="6"/>
  <c r="L46" i="6"/>
  <c r="D46" i="6"/>
  <c r="U41" i="6"/>
  <c r="H46" i="6"/>
  <c r="N46" i="6"/>
  <c r="F46" i="6"/>
  <c r="K46" i="6"/>
  <c r="E46" i="6"/>
  <c r="T46" i="6"/>
  <c r="S46" i="6"/>
  <c r="R46" i="6"/>
  <c r="Q46" i="6"/>
  <c r="J46" i="6"/>
  <c r="C46" i="6"/>
  <c r="D29" i="8"/>
  <c r="G26" i="8"/>
  <c r="G13" i="8"/>
  <c r="J8" i="8"/>
  <c r="G6" i="8"/>
  <c r="D26" i="13"/>
  <c r="G12" i="13"/>
  <c r="G9" i="13"/>
  <c r="G7" i="13"/>
  <c r="F20" i="13"/>
  <c r="I4" i="13"/>
  <c r="D23" i="8"/>
  <c r="G11" i="13"/>
  <c r="D27" i="8"/>
  <c r="G21" i="13"/>
  <c r="G10" i="8"/>
  <c r="J6" i="13"/>
  <c r="J12" i="13"/>
  <c r="U35" i="6"/>
  <c r="D21" i="8"/>
  <c r="C12" i="8"/>
  <c r="D12" i="8" s="1"/>
  <c r="G22" i="8"/>
  <c r="G10" i="13"/>
  <c r="H4" i="8"/>
  <c r="D26" i="8"/>
  <c r="G28" i="8"/>
  <c r="D29" i="13"/>
  <c r="G7" i="8"/>
  <c r="G13" i="13"/>
  <c r="G27" i="13"/>
  <c r="J7" i="8"/>
  <c r="J27" i="8"/>
  <c r="J4" i="8"/>
  <c r="G29" i="8"/>
  <c r="C5" i="13"/>
  <c r="U34" i="6"/>
  <c r="G9" i="8"/>
  <c r="G23" i="8"/>
  <c r="G25" i="8"/>
  <c r="U35" i="12"/>
  <c r="U42" i="12"/>
  <c r="G6" i="13"/>
  <c r="D24" i="13"/>
  <c r="D28" i="13"/>
  <c r="U38" i="12"/>
  <c r="G5" i="13"/>
  <c r="G8" i="13"/>
  <c r="J10" i="13"/>
  <c r="J13" i="13"/>
  <c r="G29" i="13"/>
  <c r="G11" i="8"/>
  <c r="U41" i="12"/>
  <c r="D23" i="13"/>
  <c r="D27" i="13"/>
  <c r="G5" i="8"/>
  <c r="J12" i="8"/>
  <c r="U15" i="12"/>
  <c r="J8" i="13"/>
  <c r="J9" i="13"/>
  <c r="B20" i="13"/>
  <c r="H20" i="8"/>
  <c r="C20" i="13"/>
  <c r="D22" i="13"/>
  <c r="G24" i="13"/>
  <c r="G28" i="13"/>
  <c r="U39" i="6"/>
  <c r="C16" i="8"/>
  <c r="U40" i="12"/>
  <c r="U15" i="6"/>
  <c r="U42" i="6"/>
  <c r="J11" i="8"/>
  <c r="F4" i="13"/>
  <c r="J5" i="13"/>
  <c r="G22" i="13"/>
  <c r="G23" i="13"/>
  <c r="E4" i="8"/>
  <c r="D25" i="13"/>
  <c r="D6" i="13"/>
  <c r="D11" i="8"/>
  <c r="D13" i="8"/>
  <c r="D11" i="13"/>
  <c r="D12" i="13"/>
  <c r="D13" i="13"/>
  <c r="D9" i="13"/>
  <c r="D6" i="8"/>
  <c r="D7" i="8"/>
  <c r="U36" i="6"/>
  <c r="U40" i="6"/>
  <c r="E20" i="8"/>
  <c r="J21" i="8"/>
  <c r="J4" i="13"/>
  <c r="C8" i="13"/>
  <c r="D8" i="13" s="1"/>
  <c r="C16" i="13"/>
  <c r="C8" i="8"/>
  <c r="D8" i="8" s="1"/>
  <c r="F20" i="8"/>
  <c r="U30" i="12"/>
  <c r="U30" i="6"/>
  <c r="U39" i="12"/>
  <c r="B5" i="13"/>
  <c r="B17" i="13" s="1"/>
  <c r="G20" i="13"/>
  <c r="B5" i="8"/>
  <c r="B17" i="8" s="1"/>
  <c r="G20" i="8"/>
  <c r="J5" i="8"/>
  <c r="C9" i="8"/>
  <c r="D9" i="8" s="1"/>
  <c r="J9" i="8"/>
  <c r="J13" i="8"/>
  <c r="J22" i="8"/>
  <c r="J25" i="8"/>
  <c r="J28" i="8"/>
  <c r="E4" i="13"/>
  <c r="D25" i="8"/>
  <c r="D28" i="8"/>
  <c r="F4" i="8"/>
  <c r="I20" i="8"/>
  <c r="D22" i="8"/>
  <c r="J6" i="8"/>
  <c r="J10" i="8"/>
  <c r="G21" i="8"/>
  <c r="G24" i="8"/>
  <c r="G27" i="8"/>
  <c r="G4" i="13"/>
  <c r="G4" i="8"/>
  <c r="G8" i="8"/>
  <c r="G12" i="8"/>
  <c r="C20" i="8"/>
  <c r="J20" i="8"/>
  <c r="J23" i="8"/>
  <c r="J26" i="8"/>
  <c r="J29" i="8"/>
  <c r="U37" i="12"/>
  <c r="D10" i="13"/>
  <c r="D21" i="13"/>
  <c r="G26" i="13"/>
  <c r="D10" i="8"/>
  <c r="H4" i="13"/>
  <c r="C7" i="13"/>
  <c r="J7" i="13"/>
  <c r="J11" i="13"/>
  <c r="C15" i="13"/>
  <c r="G25" i="13"/>
  <c r="C17" i="13" l="1"/>
  <c r="U46" i="12"/>
  <c r="C17" i="8"/>
  <c r="U46" i="6"/>
  <c r="G33" i="13"/>
  <c r="J33" i="8"/>
  <c r="D33" i="8"/>
  <c r="G17" i="13"/>
  <c r="G17" i="8"/>
  <c r="D5" i="8"/>
  <c r="D5" i="13"/>
  <c r="D33" i="13"/>
  <c r="J17" i="8"/>
  <c r="D7" i="13"/>
  <c r="J17" i="13"/>
  <c r="G33" i="8"/>
  <c r="D17" i="13" l="1"/>
  <c r="D17" i="8"/>
</calcChain>
</file>

<file path=xl/sharedStrings.xml><?xml version="1.0" encoding="utf-8"?>
<sst xmlns="http://schemas.openxmlformats.org/spreadsheetml/2006/main" count="189" uniqueCount="66">
  <si>
    <t>Athens</t>
  </si>
  <si>
    <t>Thessaloniki</t>
  </si>
  <si>
    <t>Rhodes</t>
  </si>
  <si>
    <t>Kos</t>
  </si>
  <si>
    <t>Κarpathos</t>
  </si>
  <si>
    <t>Heraklion</t>
  </si>
  <si>
    <t>Chania</t>
  </si>
  <si>
    <t>Corfu</t>
  </si>
  <si>
    <t>Zakynthos</t>
  </si>
  <si>
    <t>Kefalonia</t>
  </si>
  <si>
    <t xml:space="preserve">Aktio </t>
  </si>
  <si>
    <t>Mykonos</t>
  </si>
  <si>
    <t>Santorini</t>
  </si>
  <si>
    <t>Araxos</t>
  </si>
  <si>
    <t>Kalamata</t>
  </si>
  <si>
    <t>Samos</t>
  </si>
  <si>
    <t>Skiathos</t>
  </si>
  <si>
    <t>Kavala</t>
  </si>
  <si>
    <t>Mytilene</t>
  </si>
  <si>
    <t>Total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</si>
  <si>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</si>
  <si>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</si>
  <si>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</si>
  <si>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</si>
  <si>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</si>
  <si>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</si>
  <si>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</si>
  <si>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</si>
  <si>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</si>
  <si>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Οctober</t>
  </si>
  <si>
    <t>Νovember</t>
  </si>
  <si>
    <t>December</t>
  </si>
  <si>
    <t xml:space="preserve">ytd </t>
  </si>
  <si>
    <t>Source: Civil Aviation Authority (CAA) and Athens International Airport (AIA) - Processing: INSETE Intelligence</t>
  </si>
  <si>
    <t xml:space="preserve">See Appendix </t>
  </si>
  <si>
    <t>Table 2. International air arrivals per geographical unit</t>
  </si>
  <si>
    <t>Geographical unit</t>
  </si>
  <si>
    <t>Regional airports</t>
  </si>
  <si>
    <t>Dodecanese</t>
  </si>
  <si>
    <t>Cyclades</t>
  </si>
  <si>
    <t>ytd</t>
  </si>
  <si>
    <t>Crete</t>
  </si>
  <si>
    <t>Ionian Islands</t>
  </si>
  <si>
    <t>Peloponnese</t>
  </si>
  <si>
    <t>See Appendix</t>
  </si>
  <si>
    <t xml:space="preserve">Paros </t>
  </si>
  <si>
    <t>Table 4. Domestic air arrivals per geographical unit</t>
  </si>
  <si>
    <t>Table 5. Αrrivals in thousands</t>
  </si>
  <si>
    <t>Countries  ΕΕ-27</t>
  </si>
  <si>
    <t>Eurozone</t>
  </si>
  <si>
    <t>out of which</t>
  </si>
  <si>
    <t>non Eurozone</t>
  </si>
  <si>
    <t>Other</t>
  </si>
  <si>
    <t>France</t>
  </si>
  <si>
    <t>Germany</t>
  </si>
  <si>
    <t>Italy</t>
  </si>
  <si>
    <t>U.K.</t>
  </si>
  <si>
    <t>USA</t>
  </si>
  <si>
    <t>Russia</t>
  </si>
  <si>
    <t>Source: Bank of Greece - Processing: INSETE Intelligence</t>
  </si>
  <si>
    <t>Table 6. Receipts  in mil. €</t>
  </si>
  <si>
    <t>Cruises</t>
  </si>
  <si>
    <t>Table 1. International air arrivals at main Greek airports, September 2026</t>
  </si>
  <si>
    <t>Δ2026/25</t>
  </si>
  <si>
    <t>Table 3. Domestic air arrivals at main Greek airports, September 2026</t>
  </si>
  <si>
    <t>Δ2026/2025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</si>
</sst>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;\-#,##0;;@"/>
  </numFmts>
  <fonts count="29" x14ac:knownFonts="1">
    <font>
      <sz val="11"/>
      <color theme="1"/>
      <name val="Calibri"/>
    </font>
    <font>
      <sz val="11"/>
      <color theme="1"/>
      <name val="Calibri"/>
    </font>
    <font>
      <sz val="11"/>
      <color theme="1"/>
      <name val="Calibri"/>
    </font>
    <font>
      <sz val="14"/>
      <color theme="1"/>
      <name val="Calibri"/>
    </font>
    <font>
      <sz val="11"/>
      <color theme="0"/>
      <name val="Calibri"/>
    </font>
    <font>
      <sz val="10"/>
      <name val="Arial"/>
    </font>
    <font>
      <sz val="10"/>
      <color theme="0"/>
      <name val="Arial"/>
    </font>
    <font>
      <sz val="10"/>
      <color theme="1"/>
      <name val="Arial"/>
    </font>
    <font>
      <b/>
      <sz val="10"/>
      <color theme="1"/>
      <name val="Arial"/>
    </font>
    <font>
      <sz val="10"/>
      <color rgb="FF002060"/>
      <name val="Arial"/>
    </font>
    <font>
      <sz val="10"/>
      <name val="Arial"/>
    </font>
    <font>
      <sz val="9"/>
      <color theme="1"/>
      <name val="Arial"/>
    </font>
    <font>
      <sz val="9"/>
      <color theme="1"/>
      <name val="Calibri"/>
    </font>
    <font>
      <b/>
      <sz val="9"/>
      <color theme="1"/>
      <name val="Arial"/>
    </font>
    <font>
      <sz val="11"/>
      <color rgb="FF006100"/>
      <name val="Calibri"/>
    </font>
    <font>
      <b/>
      <sz val="11"/>
      <color theme="1"/>
      <name val="Calibri"/>
    </font>
    <font>
      <b/>
      <sz val="8"/>
      <color theme="1"/>
      <name val="Verdana"/>
    </font>
    <font>
      <b/>
      <sz val="8"/>
      <color theme="0"/>
      <name val="Verdana"/>
    </font>
    <font>
      <sz val="8"/>
      <color theme="3" tint="-0.49989318521683401"/>
      <name val="Verdana"/>
    </font>
    <font>
      <b/>
      <sz val="8"/>
      <color theme="3" tint="-0.49989318521683401"/>
      <name val="Verdana"/>
    </font>
    <font>
      <b/>
      <sz val="8"/>
      <color theme="3" tint="-0.49989318521683401"/>
      <name val="Verdana"/>
    </font>
    <font>
      <sz val="8"/>
      <color theme="4" tint="0.39997558519241921"/>
      <name val="Verdana"/>
    </font>
    <font>
      <b/>
      <sz val="9"/>
      <color theme="1"/>
      <name val="Verdana"/>
    </font>
    <font>
      <sz val="9"/>
      <color theme="1"/>
      <name val="Arial"/>
    </font>
    <font>
      <b/>
      <sz val="9"/>
      <color theme="0"/>
      <name val="Verdana"/>
    </font>
    <font>
      <sz val="9"/>
      <color theme="3" tint="-0.49989318521683401"/>
      <name val="Verdana"/>
    </font>
    <font>
      <b/>
      <sz val="9"/>
      <color theme="3" tint="-0.49989318521683401"/>
      <name val="Verdana"/>
    </font>
    <font>
      <b/>
      <sz val="9"/>
      <color theme="1"/>
      <name val="Arial"/>
    </font>
    <font>
      <sz val="9"/>
      <name val="Arial"/>
    </font>
  </fonts>
  <fills count="7">
    <fill>
      <patternFill patternType="none"/>
    </fill>
    <fill>
      <patternFill patternType="gray125"/>
    </fill>
    <fill>
      <patternFill patternType="solid">
        <fgColor theme="4" tint="0.79989013336588644"/>
        <bgColor indexed="65"/>
      </patternFill>
    </fill>
    <fill>
      <patternFill patternType="solid">
        <fgColor theme="0"/>
      </patternFill>
    </fill>
    <fill>
      <patternFill patternType="solid">
        <fgColor rgb="FFC6EFCE"/>
      </patternFill>
    </fill>
    <fill>
      <patternFill patternType="solid">
        <fgColor theme="4" tint="-0.49989318521683401"/>
        <bgColor indexed="65"/>
      </patternFill>
    </fill>
    <fill>
      <patternFill patternType="solid">
        <fgColor theme="4" tint="-0.249977111117893"/>
        <bgColor indexed="65"/>
      </patternFill>
    </fill>
  </fills>
  <borders count="6">
    <border>
      <left/>
      <right/>
      <top/>
      <bottom/>
      <diagonal/>
    </border>
    <border>
      <left style="thin">
        <color theme="4" tint="-0.249977111117893"/>
      </left>
      <right/>
      <top/>
      <bottom/>
      <diagonal/>
    </border>
    <border>
      <left/>
      <right style="thin">
        <color theme="4" tint="-0.249977111117893"/>
      </right>
      <top/>
      <bottom/>
      <diagonal/>
    </border>
    <border>
      <left style="thin">
        <color theme="4" tint="-0.249977111117893"/>
      </left>
      <right/>
      <top/>
      <bottom style="thin">
        <color theme="4" tint="0.39997558519241921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theme="0" tint="-4.9989318521683403E-2"/>
      </bottom>
      <diagonal/>
    </border>
  </borders>
  <cellStyleXfs count="6">
    <xf numFmtId="0" fontId="0" fillId="0" borderId="0"/>
    <xf numFmtId="9" fontId="2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14" fillId="4" borderId="0" applyNumberFormat="0" applyBorder="0" applyAlignment="0" applyProtection="0"/>
  </cellStyleXfs>
  <cellXfs count="113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/>
    <xf numFmtId="3" fontId="8" fillId="0" borderId="0" xfId="0" applyNumberFormat="1" applyFont="1"/>
    <xf numFmtId="3" fontId="8" fillId="0" borderId="0" xfId="0" applyNumberFormat="1" applyFont="1" applyAlignment="1">
      <alignment horizontal="right"/>
    </xf>
    <xf numFmtId="3" fontId="7" fillId="0" borderId="0" xfId="0" applyNumberFormat="1" applyFont="1"/>
    <xf numFmtId="3" fontId="7" fillId="0" borderId="0" xfId="0" applyNumberFormat="1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0" xfId="2" applyFont="1" applyAlignment="1">
      <alignment horizontal="left"/>
    </xf>
    <xf numFmtId="0" fontId="7" fillId="0" borderId="0" xfId="0" applyFont="1" applyAlignment="1">
      <alignment horizontal="right"/>
    </xf>
    <xf numFmtId="0" fontId="10" fillId="0" borderId="0" xfId="2" applyFont="1" applyAlignment="1">
      <alignment horizontal="right"/>
    </xf>
    <xf numFmtId="0" fontId="10" fillId="0" borderId="0" xfId="2" applyFont="1"/>
    <xf numFmtId="0" fontId="7" fillId="0" borderId="0" xfId="0" applyFont="1" applyAlignment="1">
      <alignment horizontal="center"/>
    </xf>
    <xf numFmtId="1" fontId="7" fillId="0" borderId="0" xfId="0" applyNumberFormat="1" applyFont="1" applyAlignment="1">
      <alignment horizontal="right"/>
    </xf>
    <xf numFmtId="0" fontId="8" fillId="0" borderId="0" xfId="0" applyFont="1" applyAlignment="1">
      <alignment horizontal="right"/>
    </xf>
    <xf numFmtId="0" fontId="6" fillId="0" borderId="0" xfId="0" applyFont="1"/>
    <xf numFmtId="0" fontId="11" fillId="0" borderId="0" xfId="0" applyFont="1" applyAlignment="1">
      <alignment horizontal="right"/>
    </xf>
    <xf numFmtId="0" fontId="11" fillId="0" borderId="0" xfId="0" applyFont="1"/>
    <xf numFmtId="0" fontId="12" fillId="0" borderId="0" xfId="0" applyFont="1"/>
    <xf numFmtId="0" fontId="13" fillId="0" borderId="0" xfId="0" applyFont="1"/>
    <xf numFmtId="0" fontId="8" fillId="0" borderId="0" xfId="0" applyFont="1" applyAlignment="1">
      <alignment horizontal="center"/>
    </xf>
    <xf numFmtId="0" fontId="16" fillId="0" borderId="0" xfId="0" applyFont="1"/>
    <xf numFmtId="0" fontId="17" fillId="5" borderId="0" xfId="5" applyFont="1" applyFill="1" applyBorder="1" applyAlignment="1">
      <alignment horizontal="left" vertical="center"/>
    </xf>
    <xf numFmtId="0" fontId="17" fillId="6" borderId="1" xfId="5" applyFont="1" applyFill="1" applyBorder="1" applyAlignment="1">
      <alignment horizontal="center" vertical="center"/>
    </xf>
    <xf numFmtId="9" fontId="18" fillId="2" borderId="0" xfId="1" applyFont="1" applyFill="1" applyBorder="1" applyAlignment="1">
      <alignment vertical="center"/>
    </xf>
    <xf numFmtId="3" fontId="18" fillId="2" borderId="0" xfId="1" applyNumberFormat="1" applyFont="1" applyFill="1" applyBorder="1" applyAlignment="1">
      <alignment horizontal="center" vertical="center"/>
    </xf>
    <xf numFmtId="3" fontId="2" fillId="0" borderId="0" xfId="0" applyNumberFormat="1" applyFont="1"/>
    <xf numFmtId="9" fontId="18" fillId="0" borderId="0" xfId="1" applyFont="1" applyBorder="1" applyAlignment="1">
      <alignment vertical="center"/>
    </xf>
    <xf numFmtId="3" fontId="18" fillId="0" borderId="0" xfId="1" applyNumberFormat="1" applyFont="1" applyBorder="1" applyAlignment="1">
      <alignment horizontal="center" vertical="center"/>
    </xf>
    <xf numFmtId="1" fontId="2" fillId="0" borderId="0" xfId="0" applyNumberFormat="1" applyFont="1"/>
    <xf numFmtId="9" fontId="19" fillId="2" borderId="0" xfId="1" applyFont="1" applyFill="1" applyBorder="1" applyAlignment="1">
      <alignment vertical="center"/>
    </xf>
    <xf numFmtId="3" fontId="19" fillId="2" borderId="0" xfId="1" applyNumberFormat="1" applyFont="1" applyFill="1" applyBorder="1" applyAlignment="1">
      <alignment horizontal="center" vertical="center"/>
    </xf>
    <xf numFmtId="9" fontId="20" fillId="2" borderId="0" xfId="1" applyFont="1" applyFill="1" applyBorder="1" applyAlignment="1">
      <alignment vertical="center"/>
    </xf>
    <xf numFmtId="0" fontId="15" fillId="0" borderId="0" xfId="0" applyFont="1"/>
    <xf numFmtId="9" fontId="20" fillId="0" borderId="0" xfId="1" applyFont="1" applyBorder="1" applyAlignment="1">
      <alignment vertical="center"/>
    </xf>
    <xf numFmtId="3" fontId="20" fillId="0" borderId="0" xfId="1" applyNumberFormat="1" applyFont="1" applyBorder="1" applyAlignment="1">
      <alignment horizontal="center" vertical="center"/>
    </xf>
    <xf numFmtId="1" fontId="15" fillId="0" borderId="0" xfId="0" applyNumberFormat="1" applyFont="1"/>
    <xf numFmtId="164" fontId="18" fillId="2" borderId="0" xfId="1" applyNumberFormat="1" applyFont="1" applyFill="1" applyBorder="1" applyAlignment="1">
      <alignment horizontal="center" vertical="center"/>
    </xf>
    <xf numFmtId="164" fontId="18" fillId="0" borderId="0" xfId="1" applyNumberFormat="1" applyFont="1" applyBorder="1" applyAlignment="1">
      <alignment horizontal="center" vertical="center"/>
    </xf>
    <xf numFmtId="164" fontId="20" fillId="2" borderId="0" xfId="1" applyNumberFormat="1" applyFont="1" applyFill="1" applyBorder="1" applyAlignment="1">
      <alignment horizontal="center" vertical="center"/>
    </xf>
    <xf numFmtId="164" fontId="8" fillId="0" borderId="0" xfId="1" applyNumberFormat="1" applyFont="1" applyFill="1" applyBorder="1" applyAlignment="1">
      <alignment horizontal="center"/>
    </xf>
    <xf numFmtId="0" fontId="21" fillId="0" borderId="0" xfId="2" applyFont="1" applyAlignment="1">
      <alignment horizontal="left"/>
    </xf>
    <xf numFmtId="0" fontId="11" fillId="0" borderId="0" xfId="0" applyFont="1" applyAlignment="1">
      <alignment horizontal="center"/>
    </xf>
    <xf numFmtId="0" fontId="17" fillId="6" borderId="0" xfId="5" applyFont="1" applyFill="1" applyBorder="1" applyAlignment="1">
      <alignment horizontal="center" vertical="center" wrapText="1"/>
    </xf>
    <xf numFmtId="0" fontId="17" fillId="5" borderId="0" xfId="5" applyFont="1" applyFill="1" applyBorder="1" applyAlignment="1">
      <alignment vertical="center"/>
    </xf>
    <xf numFmtId="3" fontId="8" fillId="3" borderId="0" xfId="0" applyNumberFormat="1" applyFont="1" applyFill="1"/>
    <xf numFmtId="3" fontId="8" fillId="3" borderId="0" xfId="1" applyNumberFormat="1" applyFont="1" applyFill="1" applyBorder="1" applyAlignment="1">
      <alignment horizontal="center"/>
    </xf>
    <xf numFmtId="164" fontId="8" fillId="3" borderId="0" xfId="1" applyNumberFormat="1" applyFont="1" applyFill="1" applyBorder="1" applyAlignment="1">
      <alignment horizontal="center"/>
    </xf>
    <xf numFmtId="164" fontId="20" fillId="0" borderId="0" xfId="1" applyNumberFormat="1" applyFont="1" applyBorder="1" applyAlignment="1">
      <alignment horizontal="center" vertic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/>
    </xf>
    <xf numFmtId="0" fontId="24" fillId="5" borderId="0" xfId="5" applyFont="1" applyFill="1" applyBorder="1" applyAlignment="1">
      <alignment horizontal="left" vertical="center"/>
    </xf>
    <xf numFmtId="0" fontId="24" fillId="6" borderId="1" xfId="5" applyFont="1" applyFill="1" applyBorder="1" applyAlignment="1">
      <alignment horizontal="center" vertical="center"/>
    </xf>
    <xf numFmtId="0" fontId="24" fillId="6" borderId="0" xfId="5" applyFont="1" applyFill="1" applyBorder="1" applyAlignment="1">
      <alignment horizontal="center" vertical="center"/>
    </xf>
    <xf numFmtId="0" fontId="24" fillId="6" borderId="2" xfId="5" applyFont="1" applyFill="1" applyBorder="1" applyAlignment="1">
      <alignment horizontal="center" vertical="center"/>
    </xf>
    <xf numFmtId="9" fontId="25" fillId="2" borderId="0" xfId="1" applyFont="1" applyFill="1" applyBorder="1" applyAlignment="1">
      <alignment vertical="center"/>
    </xf>
    <xf numFmtId="3" fontId="25" fillId="2" borderId="0" xfId="1" applyNumberFormat="1" applyFont="1" applyFill="1" applyBorder="1" applyAlignment="1">
      <alignment horizontal="center" vertical="center"/>
    </xf>
    <xf numFmtId="9" fontId="25" fillId="0" borderId="0" xfId="1" applyFont="1" applyBorder="1" applyAlignment="1">
      <alignment vertical="center"/>
    </xf>
    <xf numFmtId="3" fontId="25" fillId="0" borderId="0" xfId="1" applyNumberFormat="1" applyFont="1" applyBorder="1" applyAlignment="1">
      <alignment horizontal="center" vertical="center"/>
    </xf>
    <xf numFmtId="9" fontId="26" fillId="2" borderId="0" xfId="1" applyFont="1" applyFill="1" applyBorder="1" applyAlignment="1">
      <alignment vertical="center"/>
    </xf>
    <xf numFmtId="3" fontId="26" fillId="2" borderId="0" xfId="1" applyNumberFormat="1" applyFont="1" applyFill="1" applyBorder="1" applyAlignment="1">
      <alignment horizontal="center" vertical="center"/>
    </xf>
    <xf numFmtId="3" fontId="23" fillId="0" borderId="0" xfId="0" applyNumberFormat="1" applyFont="1"/>
    <xf numFmtId="3" fontId="23" fillId="0" borderId="0" xfId="0" applyNumberFormat="1" applyFont="1" applyAlignment="1">
      <alignment horizontal="center"/>
    </xf>
    <xf numFmtId="9" fontId="26" fillId="0" borderId="0" xfId="1" applyFont="1" applyBorder="1" applyAlignment="1">
      <alignment vertical="center"/>
    </xf>
    <xf numFmtId="3" fontId="26" fillId="0" borderId="0" xfId="1" applyNumberFormat="1" applyFont="1" applyBorder="1" applyAlignment="1">
      <alignment horizontal="center" vertical="center"/>
    </xf>
    <xf numFmtId="3" fontId="27" fillId="0" borderId="0" xfId="0" applyNumberFormat="1" applyFont="1"/>
    <xf numFmtId="3" fontId="27" fillId="0" borderId="0" xfId="0" applyNumberFormat="1" applyFont="1" applyAlignment="1">
      <alignment horizontal="center"/>
    </xf>
    <xf numFmtId="164" fontId="25" fillId="2" borderId="0" xfId="1" applyNumberFormat="1" applyFont="1" applyFill="1" applyBorder="1" applyAlignment="1">
      <alignment horizontal="center" vertical="center"/>
    </xf>
    <xf numFmtId="164" fontId="25" fillId="0" borderId="0" xfId="1" applyNumberFormat="1" applyFont="1" applyBorder="1" applyAlignment="1">
      <alignment horizontal="center" vertical="center"/>
    </xf>
    <xf numFmtId="164" fontId="26" fillId="2" borderId="0" xfId="1" applyNumberFormat="1" applyFont="1" applyFill="1" applyBorder="1" applyAlignment="1">
      <alignment horizontal="center" vertical="center"/>
    </xf>
    <xf numFmtId="0" fontId="28" fillId="0" borderId="0" xfId="2" applyFont="1" applyAlignment="1">
      <alignment horizontal="right"/>
    </xf>
    <xf numFmtId="0" fontId="28" fillId="0" borderId="0" xfId="2" applyFont="1" applyAlignment="1">
      <alignment horizontal="center"/>
    </xf>
    <xf numFmtId="0" fontId="23" fillId="0" borderId="0" xfId="0" applyFont="1" applyAlignment="1">
      <alignment horizontal="right"/>
    </xf>
    <xf numFmtId="0" fontId="23" fillId="0" borderId="0" xfId="0" applyFont="1"/>
    <xf numFmtId="1" fontId="23" fillId="0" borderId="0" xfId="0" applyNumberFormat="1" applyFont="1" applyAlignment="1">
      <alignment horizontal="center"/>
    </xf>
    <xf numFmtId="9" fontId="25" fillId="0" borderId="4" xfId="1" applyFont="1" applyBorder="1" applyAlignment="1">
      <alignment vertical="center"/>
    </xf>
    <xf numFmtId="3" fontId="25" fillId="0" borderId="4" xfId="1" applyNumberFormat="1" applyFont="1" applyBorder="1" applyAlignment="1">
      <alignment horizontal="center" vertical="center"/>
    </xf>
    <xf numFmtId="9" fontId="26" fillId="2" borderId="4" xfId="1" applyFont="1" applyFill="1" applyBorder="1" applyAlignment="1">
      <alignment vertical="center"/>
    </xf>
    <xf numFmtId="3" fontId="26" fillId="2" borderId="4" xfId="1" applyNumberFormat="1" applyFont="1" applyFill="1" applyBorder="1" applyAlignment="1">
      <alignment horizontal="center" vertical="center"/>
    </xf>
    <xf numFmtId="164" fontId="25" fillId="0" borderId="4" xfId="1" applyNumberFormat="1" applyFont="1" applyBorder="1" applyAlignment="1">
      <alignment horizontal="center" vertical="center"/>
    </xf>
    <xf numFmtId="9" fontId="18" fillId="2" borderId="4" xfId="1" applyFont="1" applyFill="1" applyBorder="1" applyAlignment="1">
      <alignment vertical="center"/>
    </xf>
    <xf numFmtId="3" fontId="18" fillId="2" borderId="4" xfId="1" applyNumberFormat="1" applyFont="1" applyFill="1" applyBorder="1" applyAlignment="1">
      <alignment horizontal="center" vertical="center"/>
    </xf>
    <xf numFmtId="164" fontId="18" fillId="2" borderId="4" xfId="1" applyNumberFormat="1" applyFont="1" applyFill="1" applyBorder="1" applyAlignment="1">
      <alignment horizontal="center" vertical="center"/>
    </xf>
    <xf numFmtId="9" fontId="18" fillId="0" borderId="4" xfId="1" applyFont="1" applyBorder="1" applyAlignment="1">
      <alignment vertical="center"/>
    </xf>
    <xf numFmtId="3" fontId="18" fillId="0" borderId="4" xfId="1" applyNumberFormat="1" applyFont="1" applyBorder="1" applyAlignment="1">
      <alignment horizontal="center" vertical="center"/>
    </xf>
    <xf numFmtId="9" fontId="20" fillId="2" borderId="4" xfId="1" applyFont="1" applyFill="1" applyBorder="1" applyAlignment="1">
      <alignment vertical="center"/>
    </xf>
    <xf numFmtId="3" fontId="20" fillId="2" borderId="4" xfId="1" applyNumberFormat="1" applyFont="1" applyFill="1" applyBorder="1" applyAlignment="1">
      <alignment horizontal="center" vertical="center"/>
    </xf>
    <xf numFmtId="164" fontId="18" fillId="0" borderId="4" xfId="1" applyNumberFormat="1" applyFont="1" applyBorder="1" applyAlignment="1">
      <alignment horizontal="center" vertical="center"/>
    </xf>
    <xf numFmtId="9" fontId="18" fillId="0" borderId="4" xfId="1" applyFont="1" applyFill="1" applyBorder="1" applyAlignment="1">
      <alignment vertical="center"/>
    </xf>
    <xf numFmtId="49" fontId="3" fillId="0" borderId="0" xfId="0" applyNumberFormat="1" applyFont="1" applyAlignment="1">
      <alignment horizontal="center"/>
    </xf>
    <xf numFmtId="49" fontId="4" fillId="0" borderId="0" xfId="0" applyNumberFormat="1" applyFont="1" applyAlignment="1">
      <alignment horizontal="center"/>
    </xf>
    <xf numFmtId="49" fontId="2" fillId="0" borderId="0" xfId="0" applyNumberFormat="1" applyFont="1" applyAlignment="1">
      <alignment horizontal="center"/>
    </xf>
    <xf numFmtId="49" fontId="0" fillId="0" borderId="0" xfId="0" applyNumberFormat="1" applyAlignment="1">
      <alignment horizontal="center"/>
    </xf>
    <xf numFmtId="49" fontId="15" fillId="0" borderId="0" xfId="0" applyNumberFormat="1" applyFont="1" applyAlignment="1">
      <alignment horizontal="center"/>
    </xf>
    <xf numFmtId="49" fontId="12" fillId="0" borderId="0" xfId="0" applyNumberFormat="1" applyFont="1" applyAlignment="1">
      <alignment horizontal="center"/>
    </xf>
    <xf numFmtId="165" fontId="25" fillId="2" borderId="0" xfId="0" applyNumberFormat="1" applyFont="1" applyFill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65" fontId="26" fillId="2" borderId="0" xfId="0" applyNumberFormat="1" applyFont="1" applyFill="1" applyAlignment="1">
      <alignment horizontal="center" vertical="center"/>
    </xf>
    <xf numFmtId="165" fontId="26" fillId="2" borderId="4" xfId="0" applyNumberFormat="1" applyFont="1" applyFill="1" applyBorder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65" fontId="18" fillId="0" borderId="0" xfId="0" applyNumberFormat="1" applyFont="1" applyAlignment="1">
      <alignment horizontal="center" vertical="center"/>
    </xf>
    <xf numFmtId="165" fontId="18" fillId="2" borderId="0" xfId="0" applyNumberFormat="1" applyFont="1" applyFill="1" applyAlignment="1">
      <alignment horizontal="center" vertical="center"/>
    </xf>
    <xf numFmtId="165" fontId="18" fillId="2" borderId="4" xfId="0" applyNumberFormat="1" applyFont="1" applyFill="1" applyBorder="1" applyAlignment="1">
      <alignment horizontal="center" vertical="center"/>
    </xf>
    <xf numFmtId="165" fontId="19" fillId="0" borderId="0" xfId="0" applyNumberFormat="1" applyFont="1" applyAlignment="1">
      <alignment horizontal="center" vertical="center"/>
    </xf>
    <xf numFmtId="0" fontId="17" fillId="6" borderId="1" xfId="5" applyFont="1" applyFill="1" applyBorder="1" applyAlignment="1">
      <alignment horizontal="center" vertical="center"/>
    </xf>
    <xf numFmtId="0" fontId="17" fillId="6" borderId="0" xfId="5" applyFont="1" applyFill="1" applyBorder="1" applyAlignment="1">
      <alignment horizontal="center" vertical="center"/>
    </xf>
    <xf numFmtId="0" fontId="17" fillId="6" borderId="0" xfId="5" applyFont="1" applyFill="1" applyBorder="1" applyAlignment="1">
      <alignment horizontal="center" vertical="center" wrapText="1"/>
    </xf>
    <xf numFmtId="0" fontId="17" fillId="6" borderId="5" xfId="5" applyFont="1" applyFill="1" applyBorder="1" applyAlignment="1">
      <alignment horizontal="center" vertical="center" wrapText="1"/>
    </xf>
    <xf numFmtId="0" fontId="17" fillId="6" borderId="1" xfId="5" applyFont="1" applyFill="1" applyBorder="1" applyAlignment="1">
      <alignment horizontal="center" vertical="center" wrapText="1"/>
    </xf>
    <xf numFmtId="0" fontId="17" fillId="6" borderId="3" xfId="5" applyFont="1" applyFill="1" applyBorder="1" applyAlignment="1">
      <alignment horizontal="center" vertical="center" wrapText="1"/>
    </xf>
  </cellXfs>
  <cellStyles count="6">
    <cellStyle name="Good" xfId="5" xr:uid="{00000000-0005-0000-0000-000000000000}"/>
    <cellStyle name="Normal" xfId="0" builtinId="0"/>
    <cellStyle name="Normal 2" xfId="4" xr:uid="{00000000-0005-0000-0000-000002000000}"/>
    <cellStyle name="Normal 3" xfId="3" xr:uid="{00000000-0005-0000-0000-000003000000}"/>
    <cellStyle name="Normal 4" xfId="2" xr:uid="{00000000-0005-0000-0000-000004000000}"/>
    <cellStyle name="Percent" xfId="1" xr:uid="{00000000-0005-0000-0000-000005000000}"/>
  </cellStyles>
  <dxfs count="15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58"/>
  <sheetViews>
    <sheetView showGridLines="0" showZeros="0" tabSelected="1" zoomScale="80" zoomScaleNormal="80" workbookViewId="0"/>
  </sheetViews>
  <sheetFormatPr defaultColWidth="9.140625" defaultRowHeight="15" x14ac:dyDescent="0.25"/>
  <cols>
    <col min="1" max="1" width="14.28515625" style="76" customWidth="1"/>
    <col min="2" max="20" width="11.42578125" style="53" customWidth="1"/>
    <col min="21" max="21" width="12.85546875" style="53" customWidth="1"/>
    <col min="22" max="22" width="11.28515625" style="95" customWidth="1"/>
    <col min="23" max="23" width="11.85546875" customWidth="1"/>
  </cols>
  <sheetData>
    <row r="1" spans="1:23" s="1" customFormat="1" ht="21" customHeight="1" x14ac:dyDescent="0.3">
      <c r="A1" s="51" t="s">
        <v>62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3"/>
      <c r="S1" s="53"/>
      <c r="T1" s="53"/>
      <c r="U1" s="53"/>
      <c r="V1" s="92"/>
    </row>
    <row r="2" spans="1:23" s="2" customFormat="1" ht="13.5" customHeight="1" x14ac:dyDescent="0.25">
      <c r="A2" s="54">
        <v>2026</v>
      </c>
      <c r="B2" s="55" t="s">
        <v>0</v>
      </c>
      <c r="C2" s="56" t="s">
        <v>1</v>
      </c>
      <c r="D2" s="56" t="s">
        <v>2</v>
      </c>
      <c r="E2" s="56" t="s">
        <v>3</v>
      </c>
      <c r="F2" s="57" t="s">
        <v>4</v>
      </c>
      <c r="G2" s="55" t="s">
        <v>5</v>
      </c>
      <c r="H2" s="56" t="s">
        <v>6</v>
      </c>
      <c r="I2" s="56" t="s">
        <v>7</v>
      </c>
      <c r="J2" s="56" t="s">
        <v>8</v>
      </c>
      <c r="K2" s="57" t="s">
        <v>9</v>
      </c>
      <c r="L2" s="55" t="s">
        <v>10</v>
      </c>
      <c r="M2" s="56" t="s">
        <v>11</v>
      </c>
      <c r="N2" s="56" t="s">
        <v>12</v>
      </c>
      <c r="O2" s="56" t="s">
        <v>13</v>
      </c>
      <c r="P2" s="57" t="s">
        <v>14</v>
      </c>
      <c r="Q2" s="55" t="s">
        <v>15</v>
      </c>
      <c r="R2" s="56" t="s">
        <v>16</v>
      </c>
      <c r="S2" s="56" t="s">
        <v>17</v>
      </c>
      <c r="T2" s="56" t="s">
        <v>18</v>
      </c>
      <c r="U2" s="57" t="s">
        <v>19</v>
      </c>
      <c r="V2" s="93"/>
    </row>
    <row r="3" spans="1:23" s="3" customFormat="1" ht="14.1" customHeight="1" x14ac:dyDescent="0.25">
      <c r="A3" s="58" t="s">
        <v>20</v>
      </c>
      <c r="B3" s="59">
        <v>447643</v>
      </c>
      <c r="C3" s="59">
        <v>128449</v>
      </c>
      <c r="D3" s="59">
        <v>0</v>
      </c>
      <c r="E3" s="59">
        <v>0</v>
      </c>
      <c r="F3" s="59">
        <v>0</v>
      </c>
      <c r="G3" s="59">
        <v>6426</v>
      </c>
      <c r="H3" s="59">
        <v>1663</v>
      </c>
      <c r="I3" s="59">
        <v>0</v>
      </c>
      <c r="J3" s="59">
        <v>0</v>
      </c>
      <c r="K3" s="59">
        <v>0</v>
      </c>
      <c r="L3" s="59">
        <v>0</v>
      </c>
      <c r="M3" s="59">
        <v>0</v>
      </c>
      <c r="N3" s="59">
        <v>0</v>
      </c>
      <c r="O3" s="59">
        <v>0</v>
      </c>
      <c r="P3" s="59">
        <v>0</v>
      </c>
      <c r="Q3" s="59">
        <v>0</v>
      </c>
      <c r="R3" s="59">
        <v>0</v>
      </c>
      <c r="S3" s="59">
        <v>0</v>
      </c>
      <c r="T3" s="59">
        <v>0</v>
      </c>
      <c r="U3" s="98">
        <f>SUM(B3:T3)</f>
        <v>584181</v>
      </c>
      <c r="V3" s="94"/>
    </row>
    <row r="4" spans="1:23" s="3" customFormat="1" ht="14.1" customHeight="1" x14ac:dyDescent="0.25">
      <c r="A4" s="60" t="s">
        <v>21</v>
      </c>
      <c r="B4" s="61">
        <v>427427</v>
      </c>
      <c r="C4" s="61">
        <v>132014</v>
      </c>
      <c r="D4" s="61">
        <v>3440</v>
      </c>
      <c r="E4" s="61">
        <v>0</v>
      </c>
      <c r="F4" s="61">
        <v>0</v>
      </c>
      <c r="G4" s="61">
        <v>7283</v>
      </c>
      <c r="H4" s="61">
        <v>1628</v>
      </c>
      <c r="I4" s="61">
        <v>0</v>
      </c>
      <c r="J4" s="61">
        <v>0</v>
      </c>
      <c r="K4" s="61">
        <v>0</v>
      </c>
      <c r="L4" s="61">
        <v>0</v>
      </c>
      <c r="M4" s="61">
        <v>0</v>
      </c>
      <c r="N4" s="61">
        <v>0</v>
      </c>
      <c r="O4" s="61">
        <v>0</v>
      </c>
      <c r="P4" s="61">
        <v>108</v>
      </c>
      <c r="Q4" s="61">
        <v>0</v>
      </c>
      <c r="R4" s="61">
        <v>0</v>
      </c>
      <c r="S4" s="61">
        <v>0</v>
      </c>
      <c r="T4" s="61">
        <v>0</v>
      </c>
      <c r="U4" s="99">
        <f>SUM(B4:T4)</f>
        <v>571900</v>
      </c>
      <c r="V4" s="94"/>
      <c r="W4" s="31"/>
    </row>
    <row r="5" spans="1:23" s="3" customFormat="1" ht="14.1" customHeight="1" x14ac:dyDescent="0.25">
      <c r="A5" s="58" t="s">
        <v>22</v>
      </c>
      <c r="B5" s="59">
        <v>523679</v>
      </c>
      <c r="C5" s="59">
        <v>168269</v>
      </c>
      <c r="D5" s="59">
        <v>16917</v>
      </c>
      <c r="E5" s="59">
        <v>798</v>
      </c>
      <c r="F5" s="59">
        <v>0</v>
      </c>
      <c r="G5" s="59">
        <v>31385</v>
      </c>
      <c r="H5" s="59">
        <v>9793</v>
      </c>
      <c r="I5" s="59">
        <v>9820</v>
      </c>
      <c r="J5" s="59">
        <v>441</v>
      </c>
      <c r="K5" s="59">
        <v>171</v>
      </c>
      <c r="L5" s="59">
        <v>180</v>
      </c>
      <c r="M5" s="59">
        <v>522</v>
      </c>
      <c r="N5" s="59">
        <v>1614</v>
      </c>
      <c r="O5" s="59">
        <v>0</v>
      </c>
      <c r="P5" s="59">
        <v>3021</v>
      </c>
      <c r="Q5" s="59">
        <v>0</v>
      </c>
      <c r="R5" s="59">
        <v>137</v>
      </c>
      <c r="S5" s="59">
        <v>124</v>
      </c>
      <c r="T5" s="59">
        <v>0</v>
      </c>
      <c r="U5" s="98">
        <f t="shared" ref="U5:U14" si="0">SUM(B5:T5)</f>
        <v>766871</v>
      </c>
      <c r="V5" s="94"/>
    </row>
    <row r="6" spans="1:23" s="3" customFormat="1" ht="14.1" customHeight="1" x14ac:dyDescent="0.25">
      <c r="A6" s="60" t="s">
        <v>23</v>
      </c>
      <c r="B6" s="61">
        <v>631516</v>
      </c>
      <c r="C6" s="61">
        <v>222236</v>
      </c>
      <c r="D6" s="61">
        <v>158308</v>
      </c>
      <c r="E6" s="61">
        <v>23385</v>
      </c>
      <c r="F6" s="61">
        <v>559</v>
      </c>
      <c r="G6" s="61">
        <v>258687</v>
      </c>
      <c r="H6" s="61">
        <v>88609</v>
      </c>
      <c r="I6" s="61">
        <v>85223</v>
      </c>
      <c r="J6" s="61">
        <v>16611</v>
      </c>
      <c r="K6" s="61">
        <v>3706</v>
      </c>
      <c r="L6" s="61">
        <v>5287</v>
      </c>
      <c r="M6" s="61">
        <v>7363</v>
      </c>
      <c r="N6" s="61">
        <v>24398</v>
      </c>
      <c r="O6" s="61">
        <v>0</v>
      </c>
      <c r="P6" s="61">
        <v>8688</v>
      </c>
      <c r="Q6" s="61">
        <v>2563</v>
      </c>
      <c r="R6" s="61">
        <v>821</v>
      </c>
      <c r="S6" s="61">
        <v>691</v>
      </c>
      <c r="T6" s="61">
        <v>838</v>
      </c>
      <c r="U6" s="61">
        <f t="shared" si="0"/>
        <v>1539489</v>
      </c>
      <c r="V6" s="94"/>
      <c r="W6" s="31"/>
    </row>
    <row r="7" spans="1:23" s="3" customFormat="1" ht="14.1" customHeight="1" x14ac:dyDescent="0.25">
      <c r="A7" s="58" t="s">
        <v>24</v>
      </c>
      <c r="B7" s="59">
        <v>830089</v>
      </c>
      <c r="C7" s="59">
        <v>278224</v>
      </c>
      <c r="D7" s="59">
        <v>393831</v>
      </c>
      <c r="E7" s="59">
        <v>181604</v>
      </c>
      <c r="F7" s="59">
        <v>8800</v>
      </c>
      <c r="G7" s="59">
        <v>521782</v>
      </c>
      <c r="H7" s="59">
        <v>226313</v>
      </c>
      <c r="I7" s="59">
        <v>249506</v>
      </c>
      <c r="J7" s="59">
        <v>137379</v>
      </c>
      <c r="K7" s="59">
        <v>44548</v>
      </c>
      <c r="L7" s="59">
        <v>49874</v>
      </c>
      <c r="M7" s="59">
        <v>49201</v>
      </c>
      <c r="N7" s="59">
        <v>58679</v>
      </c>
      <c r="O7" s="59">
        <v>8281</v>
      </c>
      <c r="P7" s="59">
        <v>22444</v>
      </c>
      <c r="Q7" s="59">
        <v>20166</v>
      </c>
      <c r="R7" s="59">
        <v>29450</v>
      </c>
      <c r="S7" s="59">
        <v>9112</v>
      </c>
      <c r="T7" s="59">
        <v>9311</v>
      </c>
      <c r="U7" s="59">
        <f t="shared" si="0"/>
        <v>3128594</v>
      </c>
      <c r="V7" s="94"/>
    </row>
    <row r="8" spans="1:23" s="3" customFormat="1" ht="14.1" customHeight="1" x14ac:dyDescent="0.25">
      <c r="A8" s="60" t="s">
        <v>25</v>
      </c>
      <c r="B8" s="61">
        <v>961183</v>
      </c>
      <c r="C8" s="61">
        <v>305865</v>
      </c>
      <c r="D8" s="61">
        <v>513862</v>
      </c>
      <c r="E8" s="61">
        <v>235508</v>
      </c>
      <c r="F8" s="61">
        <v>19732</v>
      </c>
      <c r="G8" s="61">
        <v>637914</v>
      </c>
      <c r="H8" s="61">
        <v>286701</v>
      </c>
      <c r="I8" s="61">
        <v>381143</v>
      </c>
      <c r="J8" s="61">
        <v>204685</v>
      </c>
      <c r="K8" s="61">
        <v>79394</v>
      </c>
      <c r="L8" s="61">
        <v>85000</v>
      </c>
      <c r="M8" s="61">
        <v>97991</v>
      </c>
      <c r="N8" s="61">
        <v>106909</v>
      </c>
      <c r="O8" s="61">
        <v>17952</v>
      </c>
      <c r="P8" s="61">
        <v>32383</v>
      </c>
      <c r="Q8" s="61">
        <v>29820</v>
      </c>
      <c r="R8" s="61">
        <v>65040</v>
      </c>
      <c r="S8" s="61">
        <v>21724</v>
      </c>
      <c r="T8" s="61">
        <v>14172</v>
      </c>
      <c r="U8" s="61">
        <f t="shared" si="0"/>
        <v>4096978</v>
      </c>
      <c r="V8" s="94"/>
      <c r="W8" s="31"/>
    </row>
    <row r="9" spans="1:23" s="3" customFormat="1" ht="14.1" customHeight="1" x14ac:dyDescent="0.25">
      <c r="A9" s="58" t="s">
        <v>26</v>
      </c>
      <c r="B9" s="59">
        <v>1061551</v>
      </c>
      <c r="C9" s="59">
        <v>370154</v>
      </c>
      <c r="D9" s="59">
        <v>625760</v>
      </c>
      <c r="E9" s="59">
        <v>287256</v>
      </c>
      <c r="F9" s="59">
        <v>26116</v>
      </c>
      <c r="G9" s="59">
        <v>801296</v>
      </c>
      <c r="H9" s="59">
        <v>345252</v>
      </c>
      <c r="I9" s="59">
        <v>481439</v>
      </c>
      <c r="J9" s="59">
        <v>258456</v>
      </c>
      <c r="K9" s="59">
        <v>103711</v>
      </c>
      <c r="L9" s="59">
        <v>107041</v>
      </c>
      <c r="M9" s="59">
        <v>161824</v>
      </c>
      <c r="N9" s="59">
        <v>159223</v>
      </c>
      <c r="O9" s="59">
        <v>21095</v>
      </c>
      <c r="P9" s="59">
        <v>40483</v>
      </c>
      <c r="Q9" s="59">
        <v>33756</v>
      </c>
      <c r="R9" s="59">
        <v>85465</v>
      </c>
      <c r="S9" s="59">
        <v>27748</v>
      </c>
      <c r="T9" s="59">
        <v>17173</v>
      </c>
      <c r="U9" s="59">
        <f t="shared" si="0"/>
        <v>5014799</v>
      </c>
      <c r="V9" s="94"/>
    </row>
    <row r="10" spans="1:23" s="3" customFormat="1" ht="14.1" customHeight="1" x14ac:dyDescent="0.25">
      <c r="A10" s="60" t="s">
        <v>27</v>
      </c>
      <c r="B10" s="61">
        <v>1023112</v>
      </c>
      <c r="C10" s="61">
        <v>348529</v>
      </c>
      <c r="D10" s="61">
        <v>616337</v>
      </c>
      <c r="E10" s="61">
        <v>288152</v>
      </c>
      <c r="F10" s="61">
        <v>24602</v>
      </c>
      <c r="G10" s="61">
        <v>812039</v>
      </c>
      <c r="H10" s="61">
        <v>320364</v>
      </c>
      <c r="I10" s="61">
        <v>467829</v>
      </c>
      <c r="J10" s="61">
        <v>252978</v>
      </c>
      <c r="K10" s="61">
        <v>102798</v>
      </c>
      <c r="L10" s="61">
        <v>105142</v>
      </c>
      <c r="M10" s="61">
        <v>158609</v>
      </c>
      <c r="N10" s="61">
        <v>154944</v>
      </c>
      <c r="O10" s="61">
        <v>19149</v>
      </c>
      <c r="P10" s="61">
        <v>38501</v>
      </c>
      <c r="Q10" s="61">
        <v>34550</v>
      </c>
      <c r="R10" s="61">
        <v>84343</v>
      </c>
      <c r="S10" s="61">
        <v>28997</v>
      </c>
      <c r="T10" s="61">
        <v>18808</v>
      </c>
      <c r="U10" s="61">
        <f t="shared" si="0"/>
        <v>4899783</v>
      </c>
      <c r="V10" s="94"/>
      <c r="W10" s="31"/>
    </row>
    <row r="11" spans="1:23" s="3" customFormat="1" ht="14.1" customHeight="1" x14ac:dyDescent="0.25">
      <c r="A11" s="58" t="s">
        <v>28</v>
      </c>
      <c r="B11" s="59">
        <v>963745</v>
      </c>
      <c r="C11" s="59">
        <v>293767</v>
      </c>
      <c r="D11" s="59">
        <v>507765</v>
      </c>
      <c r="E11" s="59">
        <v>235029</v>
      </c>
      <c r="F11" s="59">
        <v>19072</v>
      </c>
      <c r="G11" s="59">
        <v>661439</v>
      </c>
      <c r="H11" s="59">
        <v>274816</v>
      </c>
      <c r="I11" s="59">
        <v>359251</v>
      </c>
      <c r="J11" s="59">
        <v>178252</v>
      </c>
      <c r="K11" s="59">
        <v>70072</v>
      </c>
      <c r="L11" s="59">
        <v>80427</v>
      </c>
      <c r="M11" s="59">
        <v>80089</v>
      </c>
      <c r="N11" s="59">
        <v>97823</v>
      </c>
      <c r="O11" s="59">
        <v>17397</v>
      </c>
      <c r="P11" s="59">
        <v>34573</v>
      </c>
      <c r="Q11" s="59">
        <v>29911</v>
      </c>
      <c r="R11" s="59">
        <v>52555</v>
      </c>
      <c r="S11" s="59">
        <v>18669</v>
      </c>
      <c r="T11" s="59">
        <v>14443</v>
      </c>
      <c r="U11" s="59">
        <f t="shared" si="0"/>
        <v>3989095</v>
      </c>
      <c r="V11" s="94"/>
    </row>
    <row r="12" spans="1:23" s="3" customFormat="1" ht="14.1" customHeight="1" x14ac:dyDescent="0.25">
      <c r="A12" s="60" t="s">
        <v>29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>
        <f t="shared" si="0"/>
        <v>0</v>
      </c>
      <c r="V12" s="94"/>
      <c r="W12" s="31"/>
    </row>
    <row r="13" spans="1:23" s="3" customFormat="1" ht="14.1" customHeight="1" x14ac:dyDescent="0.25">
      <c r="A13" s="58" t="s">
        <v>30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0"/>
        <v>0</v>
      </c>
      <c r="V13" s="94"/>
    </row>
    <row r="14" spans="1:23" s="3" customFormat="1" ht="14.1" customHeight="1" x14ac:dyDescent="0.25">
      <c r="A14" s="78" t="s">
        <v>31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>
        <f t="shared" si="0"/>
        <v>0</v>
      </c>
      <c r="V14" s="94"/>
      <c r="W14" s="31"/>
    </row>
    <row r="15" spans="1:23" s="3" customFormat="1" ht="14.1" customHeight="1" x14ac:dyDescent="0.25">
      <c r="A15" s="62" t="s">
        <v>32</v>
      </c>
      <c r="B15" s="100">
        <f>SUM(B3:B14)</f>
        <v>6869945</v>
      </c>
      <c r="C15" s="100">
        <f t="shared" ref="C15:U15" si="1">SUM(C3:C14)</f>
        <v>2247507</v>
      </c>
      <c r="D15" s="63">
        <f t="shared" si="1"/>
        <v>2836220</v>
      </c>
      <c r="E15" s="63">
        <f t="shared" si="1"/>
        <v>1251732</v>
      </c>
      <c r="F15" s="63">
        <f t="shared" si="1"/>
        <v>98881</v>
      </c>
      <c r="G15" s="63">
        <f t="shared" si="1"/>
        <v>3738251</v>
      </c>
      <c r="H15" s="63">
        <f t="shared" si="1"/>
        <v>1555139</v>
      </c>
      <c r="I15" s="63">
        <f t="shared" si="1"/>
        <v>2034211</v>
      </c>
      <c r="J15" s="63">
        <f t="shared" si="1"/>
        <v>1048802</v>
      </c>
      <c r="K15" s="63">
        <f t="shared" si="1"/>
        <v>404400</v>
      </c>
      <c r="L15" s="63">
        <f t="shared" si="1"/>
        <v>432951</v>
      </c>
      <c r="M15" s="63">
        <f t="shared" si="1"/>
        <v>555599</v>
      </c>
      <c r="N15" s="63">
        <f t="shared" si="1"/>
        <v>603590</v>
      </c>
      <c r="O15" s="63">
        <f t="shared" si="1"/>
        <v>83874</v>
      </c>
      <c r="P15" s="63">
        <f t="shared" si="1"/>
        <v>180201</v>
      </c>
      <c r="Q15" s="63">
        <f t="shared" si="1"/>
        <v>150766</v>
      </c>
      <c r="R15" s="63">
        <f t="shared" si="1"/>
        <v>317811</v>
      </c>
      <c r="S15" s="63">
        <f t="shared" si="1"/>
        <v>107065</v>
      </c>
      <c r="T15" s="63">
        <f t="shared" si="1"/>
        <v>74745</v>
      </c>
      <c r="U15" s="63">
        <f t="shared" si="1"/>
        <v>24591690</v>
      </c>
      <c r="V15" s="94"/>
    </row>
    <row r="16" spans="1:23" ht="14.25" customHeight="1" x14ac:dyDescent="0.25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23" s="2" customFormat="1" ht="13.5" customHeight="1" x14ac:dyDescent="0.25">
      <c r="A17" s="54">
        <v>2025</v>
      </c>
      <c r="B17" s="55" t="str">
        <f>B2</f>
        <v>Athens</v>
      </c>
      <c r="C17" s="56" t="str">
        <f t="shared" ref="C17:U17" si="2">C2</f>
        <v>Thessaloniki</v>
      </c>
      <c r="D17" s="56" t="str">
        <f t="shared" si="2"/>
        <v>Rhodes</v>
      </c>
      <c r="E17" s="56" t="str">
        <f t="shared" si="2"/>
        <v>Kos</v>
      </c>
      <c r="F17" s="57" t="str">
        <f t="shared" si="2"/>
        <v>Κarpathos</v>
      </c>
      <c r="G17" s="55" t="str">
        <f t="shared" si="2"/>
        <v>Heraklion</v>
      </c>
      <c r="H17" s="56" t="str">
        <f t="shared" si="2"/>
        <v>Chania</v>
      </c>
      <c r="I17" s="56" t="str">
        <f t="shared" si="2"/>
        <v>Corfu</v>
      </c>
      <c r="J17" s="56" t="str">
        <f t="shared" si="2"/>
        <v>Zakynthos</v>
      </c>
      <c r="K17" s="57" t="str">
        <f t="shared" si="2"/>
        <v>Kefalonia</v>
      </c>
      <c r="L17" s="55" t="str">
        <f t="shared" si="2"/>
        <v xml:space="preserve">Aktio </v>
      </c>
      <c r="M17" s="56" t="str">
        <f t="shared" si="2"/>
        <v>Mykonos</v>
      </c>
      <c r="N17" s="56" t="str">
        <f t="shared" si="2"/>
        <v>Santorini</v>
      </c>
      <c r="O17" s="56" t="str">
        <f t="shared" si="2"/>
        <v>Araxos</v>
      </c>
      <c r="P17" s="57" t="str">
        <f t="shared" si="2"/>
        <v>Kalamata</v>
      </c>
      <c r="Q17" s="55" t="str">
        <f t="shared" si="2"/>
        <v>Samos</v>
      </c>
      <c r="R17" s="56" t="str">
        <f t="shared" si="2"/>
        <v>Skiathos</v>
      </c>
      <c r="S17" s="56" t="str">
        <f t="shared" si="2"/>
        <v>Kavala</v>
      </c>
      <c r="T17" s="56" t="str">
        <f t="shared" si="2"/>
        <v>Mytilene</v>
      </c>
      <c r="U17" s="57" t="str">
        <f t="shared" si="2"/>
        <v>Total</v>
      </c>
      <c r="V17" s="93"/>
    </row>
    <row r="18" spans="1:23" s="3" customFormat="1" ht="14.1" customHeight="1" x14ac:dyDescent="0.25">
      <c r="A18" s="58" t="str">
        <f>A3</f>
        <v>January</v>
      </c>
      <c r="B18" s="59">
        <v>403765</v>
      </c>
      <c r="C18" s="59">
        <v>121952</v>
      </c>
      <c r="D18" s="59">
        <v>0</v>
      </c>
      <c r="E18" s="59">
        <v>0</v>
      </c>
      <c r="F18" s="59">
        <v>0</v>
      </c>
      <c r="G18" s="59">
        <v>1529</v>
      </c>
      <c r="H18" s="59">
        <v>1539</v>
      </c>
      <c r="I18" s="59">
        <v>0</v>
      </c>
      <c r="J18" s="59">
        <v>0</v>
      </c>
      <c r="K18" s="59">
        <v>0</v>
      </c>
      <c r="L18" s="59">
        <v>0</v>
      </c>
      <c r="M18" s="59">
        <v>0</v>
      </c>
      <c r="N18" s="59">
        <v>0</v>
      </c>
      <c r="O18" s="59">
        <v>0</v>
      </c>
      <c r="P18" s="59">
        <v>0</v>
      </c>
      <c r="Q18" s="59">
        <v>0</v>
      </c>
      <c r="R18" s="59">
        <v>0</v>
      </c>
      <c r="S18" s="59">
        <v>0</v>
      </c>
      <c r="T18" s="59">
        <v>0</v>
      </c>
      <c r="U18" s="98">
        <f>SUM(B18:T18)</f>
        <v>528785</v>
      </c>
      <c r="V18" s="94"/>
    </row>
    <row r="19" spans="1:23" s="3" customFormat="1" ht="14.1" customHeight="1" x14ac:dyDescent="0.25">
      <c r="A19" s="60" t="str">
        <f>A4</f>
        <v>February</v>
      </c>
      <c r="B19" s="61">
        <v>357905</v>
      </c>
      <c r="C19" s="61">
        <v>121955</v>
      </c>
      <c r="D19" s="61">
        <v>4093</v>
      </c>
      <c r="E19" s="61">
        <v>0</v>
      </c>
      <c r="F19" s="61">
        <v>0</v>
      </c>
      <c r="G19" s="61">
        <v>1718</v>
      </c>
      <c r="H19" s="61">
        <v>1141</v>
      </c>
      <c r="I19" s="61">
        <v>0</v>
      </c>
      <c r="J19" s="61">
        <v>0</v>
      </c>
      <c r="K19" s="61">
        <v>0</v>
      </c>
      <c r="L19" s="61">
        <v>0</v>
      </c>
      <c r="M19" s="61">
        <v>0</v>
      </c>
      <c r="N19" s="61">
        <v>0</v>
      </c>
      <c r="O19" s="61">
        <v>0</v>
      </c>
      <c r="P19" s="61">
        <v>0</v>
      </c>
      <c r="Q19" s="61">
        <v>0</v>
      </c>
      <c r="R19" s="61">
        <v>0</v>
      </c>
      <c r="S19" s="61">
        <v>0</v>
      </c>
      <c r="T19" s="61">
        <v>0</v>
      </c>
      <c r="U19" s="99">
        <f>SUM(B19:T19)</f>
        <v>486812</v>
      </c>
      <c r="V19" s="94"/>
      <c r="W19" s="31"/>
    </row>
    <row r="20" spans="1:23" s="3" customFormat="1" ht="14.1" customHeight="1" x14ac:dyDescent="0.25">
      <c r="A20" s="58" t="str">
        <f t="shared" ref="A20:A29" si="3">A5</f>
        <v>March</v>
      </c>
      <c r="B20" s="59">
        <v>471065</v>
      </c>
      <c r="C20" s="59">
        <v>159815</v>
      </c>
      <c r="D20" s="59">
        <v>8475</v>
      </c>
      <c r="E20" s="59">
        <v>146</v>
      </c>
      <c r="F20" s="59">
        <v>0</v>
      </c>
      <c r="G20" s="59">
        <v>13275</v>
      </c>
      <c r="H20" s="59">
        <v>3661</v>
      </c>
      <c r="I20" s="59">
        <v>3002</v>
      </c>
      <c r="J20" s="59">
        <v>276</v>
      </c>
      <c r="K20" s="59">
        <v>0</v>
      </c>
      <c r="L20" s="59">
        <v>162</v>
      </c>
      <c r="M20" s="59">
        <v>246</v>
      </c>
      <c r="N20" s="59">
        <v>785</v>
      </c>
      <c r="O20" s="59">
        <v>0</v>
      </c>
      <c r="P20" s="59">
        <v>1902</v>
      </c>
      <c r="Q20" s="59">
        <v>0</v>
      </c>
      <c r="R20" s="59">
        <v>0</v>
      </c>
      <c r="S20" s="59">
        <v>0</v>
      </c>
      <c r="T20" s="59">
        <v>0</v>
      </c>
      <c r="U20" s="98">
        <f t="shared" ref="U20:U29" si="4">SUM(B20:T20)</f>
        <v>662810</v>
      </c>
      <c r="V20" s="94"/>
    </row>
    <row r="21" spans="1:23" s="3" customFormat="1" ht="14.1" customHeight="1" x14ac:dyDescent="0.25">
      <c r="A21" s="60" t="str">
        <f t="shared" si="3"/>
        <v>April</v>
      </c>
      <c r="B21" s="61">
        <v>663334</v>
      </c>
      <c r="C21" s="61">
        <v>223874</v>
      </c>
      <c r="D21" s="61">
        <v>172638</v>
      </c>
      <c r="E21" s="61">
        <v>31860</v>
      </c>
      <c r="F21" s="61">
        <v>632</v>
      </c>
      <c r="G21" s="61">
        <v>251062</v>
      </c>
      <c r="H21" s="61">
        <v>73156</v>
      </c>
      <c r="I21" s="61">
        <v>79358</v>
      </c>
      <c r="J21" s="61">
        <v>16965</v>
      </c>
      <c r="K21" s="61">
        <v>5022</v>
      </c>
      <c r="L21" s="61">
        <v>5653</v>
      </c>
      <c r="M21" s="61">
        <v>9821</v>
      </c>
      <c r="N21" s="61">
        <v>22813</v>
      </c>
      <c r="O21" s="61">
        <v>385</v>
      </c>
      <c r="P21" s="61">
        <v>7630</v>
      </c>
      <c r="Q21" s="61">
        <v>2364</v>
      </c>
      <c r="R21" s="61">
        <v>162</v>
      </c>
      <c r="S21" s="61">
        <v>2255</v>
      </c>
      <c r="T21" s="61">
        <v>1024</v>
      </c>
      <c r="U21" s="61">
        <f t="shared" si="4"/>
        <v>1570008</v>
      </c>
      <c r="V21" s="94"/>
      <c r="W21" s="31"/>
    </row>
    <row r="22" spans="1:23" s="3" customFormat="1" ht="14.1" customHeight="1" x14ac:dyDescent="0.25">
      <c r="A22" s="58" t="str">
        <f t="shared" si="3"/>
        <v>May</v>
      </c>
      <c r="B22" s="59">
        <v>901548</v>
      </c>
      <c r="C22" s="59">
        <v>264016</v>
      </c>
      <c r="D22" s="59">
        <v>378396</v>
      </c>
      <c r="E22" s="59">
        <v>183527</v>
      </c>
      <c r="F22" s="59">
        <v>7055</v>
      </c>
      <c r="G22" s="59">
        <v>474489</v>
      </c>
      <c r="H22" s="59">
        <v>191725</v>
      </c>
      <c r="I22" s="59">
        <v>224272</v>
      </c>
      <c r="J22" s="59">
        <v>122374</v>
      </c>
      <c r="K22" s="59">
        <v>43812</v>
      </c>
      <c r="L22" s="59">
        <v>46507</v>
      </c>
      <c r="M22" s="59">
        <v>37758</v>
      </c>
      <c r="N22" s="59">
        <v>61286</v>
      </c>
      <c r="O22" s="59">
        <v>9271</v>
      </c>
      <c r="P22" s="59">
        <v>19162</v>
      </c>
      <c r="Q22" s="59">
        <v>15888</v>
      </c>
      <c r="R22" s="59">
        <v>27075</v>
      </c>
      <c r="S22" s="59">
        <v>10658</v>
      </c>
      <c r="T22" s="59">
        <v>7833</v>
      </c>
      <c r="U22" s="59">
        <f t="shared" si="4"/>
        <v>3026652</v>
      </c>
      <c r="V22" s="94"/>
    </row>
    <row r="23" spans="1:23" s="3" customFormat="1" ht="14.1" customHeight="1" x14ac:dyDescent="0.25">
      <c r="A23" s="60" t="str">
        <f t="shared" si="3"/>
        <v>June</v>
      </c>
      <c r="B23" s="61">
        <v>1025617</v>
      </c>
      <c r="C23" s="61">
        <v>279109</v>
      </c>
      <c r="D23" s="61">
        <v>493083</v>
      </c>
      <c r="E23" s="61">
        <v>236598</v>
      </c>
      <c r="F23" s="61">
        <v>17753</v>
      </c>
      <c r="G23" s="61">
        <v>624610</v>
      </c>
      <c r="H23" s="61">
        <v>273103</v>
      </c>
      <c r="I23" s="61">
        <v>359087</v>
      </c>
      <c r="J23" s="61">
        <v>203620</v>
      </c>
      <c r="K23" s="61">
        <v>72283</v>
      </c>
      <c r="L23" s="61">
        <v>79959</v>
      </c>
      <c r="M23" s="61">
        <v>90973</v>
      </c>
      <c r="N23" s="61">
        <v>104113</v>
      </c>
      <c r="O23" s="61">
        <v>15517</v>
      </c>
      <c r="P23" s="61">
        <v>27071</v>
      </c>
      <c r="Q23" s="61">
        <v>24468</v>
      </c>
      <c r="R23" s="61">
        <v>58510</v>
      </c>
      <c r="S23" s="61">
        <v>24894</v>
      </c>
      <c r="T23" s="61">
        <v>16332</v>
      </c>
      <c r="U23" s="61">
        <f t="shared" si="4"/>
        <v>4026700</v>
      </c>
      <c r="V23" s="94"/>
      <c r="W23" s="31"/>
    </row>
    <row r="24" spans="1:23" s="3" customFormat="1" ht="14.1" customHeight="1" x14ac:dyDescent="0.25">
      <c r="A24" s="58" t="str">
        <f t="shared" si="3"/>
        <v>July</v>
      </c>
      <c r="B24" s="59">
        <v>1101805</v>
      </c>
      <c r="C24" s="59">
        <v>343735</v>
      </c>
      <c r="D24" s="59">
        <v>594059</v>
      </c>
      <c r="E24" s="59">
        <v>285628</v>
      </c>
      <c r="F24" s="59">
        <v>23043</v>
      </c>
      <c r="G24" s="59">
        <v>778598</v>
      </c>
      <c r="H24" s="59">
        <v>318346</v>
      </c>
      <c r="I24" s="59">
        <v>449126</v>
      </c>
      <c r="J24" s="59">
        <v>256636</v>
      </c>
      <c r="K24" s="59">
        <v>93248</v>
      </c>
      <c r="L24" s="59">
        <v>100413</v>
      </c>
      <c r="M24" s="59">
        <v>150690</v>
      </c>
      <c r="N24" s="59">
        <v>159462</v>
      </c>
      <c r="O24" s="59">
        <v>20216</v>
      </c>
      <c r="P24" s="59">
        <v>32927</v>
      </c>
      <c r="Q24" s="59">
        <v>29515</v>
      </c>
      <c r="R24" s="59">
        <v>75677</v>
      </c>
      <c r="S24" s="59">
        <v>27318</v>
      </c>
      <c r="T24" s="59">
        <v>19774</v>
      </c>
      <c r="U24" s="59">
        <f t="shared" si="4"/>
        <v>4860216</v>
      </c>
      <c r="V24" s="94"/>
    </row>
    <row r="25" spans="1:23" s="3" customFormat="1" ht="14.1" customHeight="1" x14ac:dyDescent="0.25">
      <c r="A25" s="60" t="str">
        <f t="shared" si="3"/>
        <v>August</v>
      </c>
      <c r="B25" s="61">
        <v>1067991</v>
      </c>
      <c r="C25" s="61">
        <v>327900</v>
      </c>
      <c r="D25" s="61">
        <v>593894</v>
      </c>
      <c r="E25" s="61">
        <v>286547</v>
      </c>
      <c r="F25" s="61">
        <v>24055</v>
      </c>
      <c r="G25" s="61">
        <v>783841</v>
      </c>
      <c r="H25" s="61">
        <v>301924</v>
      </c>
      <c r="I25" s="61">
        <v>442977</v>
      </c>
      <c r="J25" s="61">
        <v>249510</v>
      </c>
      <c r="K25" s="61">
        <v>89131</v>
      </c>
      <c r="L25" s="61">
        <v>94813</v>
      </c>
      <c r="M25" s="61">
        <v>146167</v>
      </c>
      <c r="N25" s="61">
        <v>155561</v>
      </c>
      <c r="O25" s="61">
        <v>19160</v>
      </c>
      <c r="P25" s="61">
        <v>31869</v>
      </c>
      <c r="Q25" s="61">
        <v>29484</v>
      </c>
      <c r="R25" s="61">
        <v>73360</v>
      </c>
      <c r="S25" s="61">
        <v>26907</v>
      </c>
      <c r="T25" s="61">
        <v>19375</v>
      </c>
      <c r="U25" s="61">
        <f t="shared" si="4"/>
        <v>4764466</v>
      </c>
      <c r="V25" s="94"/>
      <c r="W25" s="31"/>
    </row>
    <row r="26" spans="1:23" s="3" customFormat="1" ht="14.1" customHeight="1" x14ac:dyDescent="0.25">
      <c r="A26" s="58" t="str">
        <f t="shared" si="3"/>
        <v>September</v>
      </c>
      <c r="B26" s="59">
        <v>957724</v>
      </c>
      <c r="C26" s="59">
        <v>282630</v>
      </c>
      <c r="D26" s="59">
        <v>483312</v>
      </c>
      <c r="E26" s="59">
        <v>233455</v>
      </c>
      <c r="F26" s="59">
        <v>17166</v>
      </c>
      <c r="G26" s="59">
        <v>635258</v>
      </c>
      <c r="H26" s="59">
        <v>256186</v>
      </c>
      <c r="I26" s="59">
        <v>343211</v>
      </c>
      <c r="J26" s="59">
        <v>181054</v>
      </c>
      <c r="K26" s="59">
        <v>62023</v>
      </c>
      <c r="L26" s="59">
        <v>74688</v>
      </c>
      <c r="M26" s="59">
        <v>78995</v>
      </c>
      <c r="N26" s="59">
        <v>101125</v>
      </c>
      <c r="O26" s="59">
        <v>15927</v>
      </c>
      <c r="P26" s="59">
        <v>30066</v>
      </c>
      <c r="Q26" s="59">
        <v>25976</v>
      </c>
      <c r="R26" s="59">
        <v>45878</v>
      </c>
      <c r="S26" s="59">
        <v>19911</v>
      </c>
      <c r="T26" s="59">
        <v>16070</v>
      </c>
      <c r="U26" s="59">
        <f t="shared" si="4"/>
        <v>3860655</v>
      </c>
      <c r="V26" s="94"/>
    </row>
    <row r="27" spans="1:23" s="3" customFormat="1" ht="14.1" customHeight="1" x14ac:dyDescent="0.25">
      <c r="A27" s="60" t="str">
        <f t="shared" si="3"/>
        <v>Οctober</v>
      </c>
      <c r="B27" s="61">
        <v>788508</v>
      </c>
      <c r="C27" s="61">
        <v>246864</v>
      </c>
      <c r="D27" s="61">
        <v>315743</v>
      </c>
      <c r="E27" s="61">
        <v>142195</v>
      </c>
      <c r="F27" s="61">
        <v>1783</v>
      </c>
      <c r="G27" s="61">
        <v>449590</v>
      </c>
      <c r="H27" s="61">
        <v>150266</v>
      </c>
      <c r="I27" s="61">
        <v>174804</v>
      </c>
      <c r="J27" s="61">
        <v>53567</v>
      </c>
      <c r="K27" s="61">
        <v>11190</v>
      </c>
      <c r="L27" s="61">
        <v>20983</v>
      </c>
      <c r="M27" s="61">
        <v>19664</v>
      </c>
      <c r="N27" s="61">
        <v>47870</v>
      </c>
      <c r="O27" s="61">
        <v>4985</v>
      </c>
      <c r="P27" s="61">
        <v>16814</v>
      </c>
      <c r="Q27" s="61">
        <v>5649</v>
      </c>
      <c r="R27" s="61">
        <v>4032</v>
      </c>
      <c r="S27" s="61">
        <v>4940</v>
      </c>
      <c r="T27" s="61">
        <v>2227</v>
      </c>
      <c r="U27" s="61">
        <f t="shared" si="4"/>
        <v>2461674</v>
      </c>
      <c r="V27" s="94"/>
      <c r="W27" s="31"/>
    </row>
    <row r="28" spans="1:23" s="3" customFormat="1" ht="14.1" customHeight="1" x14ac:dyDescent="0.25">
      <c r="A28" s="58" t="str">
        <f t="shared" si="3"/>
        <v>Νovember</v>
      </c>
      <c r="B28" s="59">
        <v>505797</v>
      </c>
      <c r="C28" s="59">
        <v>144658</v>
      </c>
      <c r="D28" s="59">
        <v>10265</v>
      </c>
      <c r="E28" s="59">
        <v>1981</v>
      </c>
      <c r="F28" s="59">
        <v>0</v>
      </c>
      <c r="G28" s="59">
        <v>25279</v>
      </c>
      <c r="H28" s="59">
        <v>2996</v>
      </c>
      <c r="I28" s="59">
        <v>1828</v>
      </c>
      <c r="J28" s="59">
        <v>258</v>
      </c>
      <c r="K28" s="59">
        <v>128</v>
      </c>
      <c r="L28" s="59">
        <v>87</v>
      </c>
      <c r="M28" s="59">
        <v>59</v>
      </c>
      <c r="N28" s="59">
        <v>538</v>
      </c>
      <c r="O28" s="59">
        <v>0</v>
      </c>
      <c r="P28" s="59">
        <v>2289</v>
      </c>
      <c r="Q28" s="59">
        <v>0</v>
      </c>
      <c r="R28" s="59">
        <v>0</v>
      </c>
      <c r="S28" s="59">
        <v>152</v>
      </c>
      <c r="T28" s="59">
        <v>0</v>
      </c>
      <c r="U28" s="59">
        <f t="shared" si="4"/>
        <v>696315</v>
      </c>
      <c r="V28" s="94"/>
    </row>
    <row r="29" spans="1:23" s="3" customFormat="1" ht="14.1" customHeight="1" x14ac:dyDescent="0.25">
      <c r="A29" s="60" t="str">
        <f t="shared" si="3"/>
        <v>December</v>
      </c>
      <c r="B29" s="61">
        <v>472682</v>
      </c>
      <c r="C29" s="61">
        <v>186865</v>
      </c>
      <c r="D29" s="61">
        <v>1093</v>
      </c>
      <c r="E29" s="61">
        <v>0</v>
      </c>
      <c r="F29" s="61">
        <v>0</v>
      </c>
      <c r="G29" s="61">
        <v>11294</v>
      </c>
      <c r="H29" s="61">
        <v>1944</v>
      </c>
      <c r="I29" s="61">
        <v>0</v>
      </c>
      <c r="J29" s="61">
        <v>0</v>
      </c>
      <c r="K29" s="61">
        <v>0</v>
      </c>
      <c r="L29" s="61">
        <v>0</v>
      </c>
      <c r="M29" s="61">
        <v>0</v>
      </c>
      <c r="N29" s="61">
        <v>0</v>
      </c>
      <c r="O29" s="61">
        <v>0</v>
      </c>
      <c r="P29" s="61">
        <v>0</v>
      </c>
      <c r="Q29" s="61">
        <v>0</v>
      </c>
      <c r="R29" s="61">
        <v>0</v>
      </c>
      <c r="S29" s="61">
        <v>0</v>
      </c>
      <c r="T29" s="61">
        <v>0</v>
      </c>
      <c r="U29" s="61">
        <f t="shared" si="4"/>
        <v>673878</v>
      </c>
      <c r="V29" s="94"/>
      <c r="W29" s="31"/>
    </row>
    <row r="30" spans="1:23" s="35" customFormat="1" ht="14.1" customHeight="1" x14ac:dyDescent="0.25">
      <c r="A30" s="80" t="s">
        <v>19</v>
      </c>
      <c r="B30" s="101">
        <f>SUM(B18:B29)</f>
        <v>8717741</v>
      </c>
      <c r="C30" s="101">
        <f t="shared" ref="C30:U30" si="5">SUM(C18:C29)</f>
        <v>2703373</v>
      </c>
      <c r="D30" s="81">
        <f t="shared" si="5"/>
        <v>3055051</v>
      </c>
      <c r="E30" s="81">
        <f t="shared" si="5"/>
        <v>1401937</v>
      </c>
      <c r="F30" s="81">
        <f t="shared" si="5"/>
        <v>91487</v>
      </c>
      <c r="G30" s="81">
        <f t="shared" si="5"/>
        <v>4050543</v>
      </c>
      <c r="H30" s="81">
        <f t="shared" si="5"/>
        <v>1575987</v>
      </c>
      <c r="I30" s="81">
        <f t="shared" si="5"/>
        <v>2077665</v>
      </c>
      <c r="J30" s="81">
        <f t="shared" si="5"/>
        <v>1084260</v>
      </c>
      <c r="K30" s="81">
        <f t="shared" si="5"/>
        <v>376837</v>
      </c>
      <c r="L30" s="81">
        <f t="shared" si="5"/>
        <v>423265</v>
      </c>
      <c r="M30" s="81">
        <f t="shared" si="5"/>
        <v>534373</v>
      </c>
      <c r="N30" s="81">
        <f t="shared" si="5"/>
        <v>653553</v>
      </c>
      <c r="O30" s="81">
        <f t="shared" si="5"/>
        <v>85461</v>
      </c>
      <c r="P30" s="81">
        <f t="shared" si="5"/>
        <v>169730</v>
      </c>
      <c r="Q30" s="81">
        <f t="shared" si="5"/>
        <v>133344</v>
      </c>
      <c r="R30" s="81">
        <f t="shared" si="5"/>
        <v>284694</v>
      </c>
      <c r="S30" s="81">
        <f t="shared" si="5"/>
        <v>117035</v>
      </c>
      <c r="T30" s="81">
        <f t="shared" si="5"/>
        <v>82635</v>
      </c>
      <c r="U30" s="81">
        <f t="shared" si="5"/>
        <v>27618971</v>
      </c>
      <c r="V30" s="96"/>
    </row>
    <row r="31" spans="1:23" s="35" customFormat="1" ht="14.1" customHeight="1" x14ac:dyDescent="0.25">
      <c r="A31" s="66" t="str">
        <f>A15</f>
        <v xml:space="preserve">ytd </v>
      </c>
      <c r="B31" s="102">
        <f>SUM(B18:B26)</f>
        <v>6950754</v>
      </c>
      <c r="C31" s="102">
        <f>SUM(C18:C26)</f>
        <v>2124986</v>
      </c>
      <c r="D31" s="67">
        <f>SUM(D18:D26)</f>
        <v>2727950</v>
      </c>
      <c r="E31" s="67">
        <f>SUM(E18:E26)</f>
        <v>1257761</v>
      </c>
      <c r="F31" s="67">
        <f>SUM(F18:F26)</f>
        <v>89704</v>
      </c>
      <c r="G31" s="67">
        <f>SUM(G18:G26)</f>
        <v>3564380</v>
      </c>
      <c r="H31" s="67">
        <f>SUM(H18:H26)</f>
        <v>1420781</v>
      </c>
      <c r="I31" s="67">
        <f>SUM(I18:I26)</f>
        <v>1901033</v>
      </c>
      <c r="J31" s="67">
        <f>SUM(J18:J26)</f>
        <v>1030435</v>
      </c>
      <c r="K31" s="67">
        <f>SUM(K18:K26)</f>
        <v>365519</v>
      </c>
      <c r="L31" s="67">
        <f>SUM(L18:L26)</f>
        <v>402195</v>
      </c>
      <c r="M31" s="67">
        <f>SUM(M18:M26)</f>
        <v>514650</v>
      </c>
      <c r="N31" s="67">
        <f>SUM(N18:N26)</f>
        <v>605145</v>
      </c>
      <c r="O31" s="67">
        <f>SUM(O18:O26)</f>
        <v>80476</v>
      </c>
      <c r="P31" s="67">
        <f>SUM(P18:P26)</f>
        <v>150627</v>
      </c>
      <c r="Q31" s="67">
        <f>SUM(Q18:Q26)</f>
        <v>127695</v>
      </c>
      <c r="R31" s="67">
        <f>SUM(R18:R26)</f>
        <v>280662</v>
      </c>
      <c r="S31" s="67">
        <f>SUM(S18:S26)</f>
        <v>111943</v>
      </c>
      <c r="T31" s="67">
        <f>SUM(T18:T26)</f>
        <v>80408</v>
      </c>
      <c r="U31" s="102">
        <f>SUM(U18:U26)</f>
        <v>23787104</v>
      </c>
      <c r="V31" s="96"/>
      <c r="W31" s="38"/>
    </row>
    <row r="32" spans="1:23" s="3" customFormat="1" ht="14.1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53"/>
      <c r="S32" s="53"/>
      <c r="T32" s="53"/>
      <c r="U32" s="53"/>
      <c r="V32" s="94"/>
    </row>
    <row r="33" spans="1:23" s="2" customFormat="1" ht="13.5" customHeight="1" x14ac:dyDescent="0.25">
      <c r="A33" s="54" t="s">
        <v>63</v>
      </c>
      <c r="B33" s="55" t="str">
        <f>B2</f>
        <v>Athens</v>
      </c>
      <c r="C33" s="56" t="str">
        <f t="shared" ref="C33:Q33" si="6">C2</f>
        <v>Thessaloniki</v>
      </c>
      <c r="D33" s="56" t="str">
        <f t="shared" si="6"/>
        <v>Rhodes</v>
      </c>
      <c r="E33" s="56" t="str">
        <f t="shared" si="6"/>
        <v>Kos</v>
      </c>
      <c r="F33" s="57" t="str">
        <f t="shared" si="6"/>
        <v>Κarpathos</v>
      </c>
      <c r="G33" s="55" t="str">
        <f t="shared" si="6"/>
        <v>Heraklion</v>
      </c>
      <c r="H33" s="56" t="str">
        <f t="shared" si="6"/>
        <v>Chania</v>
      </c>
      <c r="I33" s="56" t="str">
        <f t="shared" si="6"/>
        <v>Corfu</v>
      </c>
      <c r="J33" s="56" t="str">
        <f t="shared" si="6"/>
        <v>Zakynthos</v>
      </c>
      <c r="K33" s="57" t="str">
        <f t="shared" si="6"/>
        <v>Kefalonia</v>
      </c>
      <c r="L33" s="55" t="str">
        <f t="shared" si="6"/>
        <v xml:space="preserve">Aktio </v>
      </c>
      <c r="M33" s="56" t="str">
        <f t="shared" si="6"/>
        <v>Mykonos</v>
      </c>
      <c r="N33" s="56" t="str">
        <f t="shared" si="6"/>
        <v>Santorini</v>
      </c>
      <c r="O33" s="56" t="str">
        <f t="shared" si="6"/>
        <v>Araxos</v>
      </c>
      <c r="P33" s="57" t="str">
        <f t="shared" si="6"/>
        <v>Kalamata</v>
      </c>
      <c r="Q33" s="55" t="str">
        <f t="shared" si="6"/>
        <v>Samos</v>
      </c>
      <c r="R33" s="56" t="str">
        <f t="shared" ref="R33:U33" si="7">R2</f>
        <v>Skiathos</v>
      </c>
      <c r="S33" s="56" t="str">
        <f t="shared" si="7"/>
        <v>Kavala</v>
      </c>
      <c r="T33" s="56" t="str">
        <f t="shared" si="7"/>
        <v>Mytilene</v>
      </c>
      <c r="U33" s="57" t="str">
        <f t="shared" si="7"/>
        <v>Total</v>
      </c>
      <c r="V33" s="93"/>
    </row>
    <row r="34" spans="1:23" s="3" customFormat="1" ht="14.1" customHeight="1" x14ac:dyDescent="0.25">
      <c r="A34" s="58" t="str">
        <f>A3</f>
        <v>January</v>
      </c>
      <c r="B34" s="70">
        <f>IF(B18=0,"",(B3/B18 -1))</f>
        <v>0.10867212363627354</v>
      </c>
      <c r="C34" s="70">
        <f t="shared" ref="C34:U34" si="8">IF(C18=0,"",(C3/C18 -1))</f>
        <v>5.3275059039622041E-2</v>
      </c>
      <c r="D34" s="70" t="str">
        <f t="shared" si="8"/>
        <v/>
      </c>
      <c r="E34" s="70" t="str">
        <f t="shared" si="8"/>
        <v/>
      </c>
      <c r="F34" s="70" t="str">
        <f t="shared" si="8"/>
        <v/>
      </c>
      <c r="G34" s="70">
        <f t="shared" si="8"/>
        <v>3.2027468933943757</v>
      </c>
      <c r="H34" s="70">
        <f t="shared" si="8"/>
        <v>8.057179987004548E-2</v>
      </c>
      <c r="I34" s="70" t="str">
        <f t="shared" si="8"/>
        <v/>
      </c>
      <c r="J34" s="70" t="str">
        <f t="shared" si="8"/>
        <v/>
      </c>
      <c r="K34" s="70" t="str">
        <f t="shared" si="8"/>
        <v/>
      </c>
      <c r="L34" s="70" t="str">
        <f t="shared" si="8"/>
        <v/>
      </c>
      <c r="M34" s="70" t="str">
        <f t="shared" si="8"/>
        <v/>
      </c>
      <c r="N34" s="70" t="str">
        <f t="shared" si="8"/>
        <v/>
      </c>
      <c r="O34" s="70" t="str">
        <f t="shared" si="8"/>
        <v/>
      </c>
      <c r="P34" s="70" t="str">
        <f t="shared" si="8"/>
        <v/>
      </c>
      <c r="Q34" s="70" t="str">
        <f t="shared" si="8"/>
        <v/>
      </c>
      <c r="R34" s="70" t="str">
        <f t="shared" si="8"/>
        <v/>
      </c>
      <c r="S34" s="70" t="str">
        <f t="shared" si="8"/>
        <v/>
      </c>
      <c r="T34" s="70" t="str">
        <f t="shared" si="8"/>
        <v/>
      </c>
      <c r="U34" s="70">
        <f t="shared" si="8"/>
        <v>0.10476091417116606</v>
      </c>
      <c r="V34" s="94"/>
    </row>
    <row r="35" spans="1:23" s="3" customFormat="1" ht="14.1" customHeight="1" x14ac:dyDescent="0.25">
      <c r="A35" s="60" t="str">
        <f>A4</f>
        <v>February</v>
      </c>
      <c r="B35" s="71">
        <f t="shared" ref="B35:U35" si="9">IF(B19=0,"",(B4/B19 -1))</f>
        <v>0.19424707673824049</v>
      </c>
      <c r="C35" s="71">
        <f t="shared" si="9"/>
        <v>8.2481243081464539E-2</v>
      </c>
      <c r="D35" s="71">
        <f t="shared" si="9"/>
        <v>-0.15954067920840465</v>
      </c>
      <c r="E35" s="71" t="str">
        <f t="shared" si="9"/>
        <v/>
      </c>
      <c r="F35" s="71" t="str">
        <f t="shared" si="9"/>
        <v/>
      </c>
      <c r="G35" s="71">
        <f t="shared" si="9"/>
        <v>3.2392316647264261</v>
      </c>
      <c r="H35" s="71">
        <f t="shared" si="9"/>
        <v>0.42681858019281327</v>
      </c>
      <c r="I35" s="71" t="str">
        <f t="shared" si="9"/>
        <v/>
      </c>
      <c r="J35" s="71" t="str">
        <f t="shared" si="9"/>
        <v/>
      </c>
      <c r="K35" s="71" t="str">
        <f t="shared" si="9"/>
        <v/>
      </c>
      <c r="L35" s="71" t="str">
        <f t="shared" si="9"/>
        <v/>
      </c>
      <c r="M35" s="71" t="str">
        <f t="shared" si="9"/>
        <v/>
      </c>
      <c r="N35" s="71" t="str">
        <f t="shared" si="9"/>
        <v/>
      </c>
      <c r="O35" s="71" t="str">
        <f t="shared" si="9"/>
        <v/>
      </c>
      <c r="P35" s="71" t="str">
        <f t="shared" si="9"/>
        <v/>
      </c>
      <c r="Q35" s="71" t="str">
        <f t="shared" si="9"/>
        <v/>
      </c>
      <c r="R35" s="71" t="str">
        <f t="shared" si="9"/>
        <v/>
      </c>
      <c r="S35" s="71" t="str">
        <f t="shared" si="9"/>
        <v/>
      </c>
      <c r="T35" s="71" t="str">
        <f t="shared" si="9"/>
        <v/>
      </c>
      <c r="U35" s="71">
        <f t="shared" si="9"/>
        <v>0.17478615974955414</v>
      </c>
      <c r="V35" s="94"/>
      <c r="W35" s="31"/>
    </row>
    <row r="36" spans="1:23" s="3" customFormat="1" ht="14.1" customHeight="1" x14ac:dyDescent="0.25">
      <c r="A36" s="58" t="str">
        <f t="shared" ref="A36:A45" si="10">A5</f>
        <v>March</v>
      </c>
      <c r="B36" s="70">
        <f t="shared" ref="B36:U36" si="11">IF(B20=0,"",(B5/B20 -1))</f>
        <v>0.11169159245539362</v>
      </c>
      <c r="C36" s="70">
        <f t="shared" si="11"/>
        <v>5.2898664080342828E-2</v>
      </c>
      <c r="D36" s="70">
        <f t="shared" si="11"/>
        <v>0.9961061946902654</v>
      </c>
      <c r="E36" s="70">
        <f t="shared" si="11"/>
        <v>4.4657534246575343</v>
      </c>
      <c r="F36" s="70" t="str">
        <f t="shared" si="11"/>
        <v/>
      </c>
      <c r="G36" s="70">
        <f t="shared" si="11"/>
        <v>1.3642184557438797</v>
      </c>
      <c r="H36" s="70">
        <f t="shared" si="11"/>
        <v>1.6749521988527722</v>
      </c>
      <c r="I36" s="70">
        <f t="shared" si="11"/>
        <v>2.2711525649566955</v>
      </c>
      <c r="J36" s="70">
        <f t="shared" si="11"/>
        <v>0.59782608695652173</v>
      </c>
      <c r="K36" s="70" t="str">
        <f t="shared" si="11"/>
        <v/>
      </c>
      <c r="L36" s="70">
        <f t="shared" si="11"/>
        <v>0.11111111111111116</v>
      </c>
      <c r="M36" s="70">
        <f t="shared" si="11"/>
        <v>1.1219512195121952</v>
      </c>
      <c r="N36" s="70">
        <f t="shared" si="11"/>
        <v>1.0560509554140127</v>
      </c>
      <c r="O36" s="70" t="str">
        <f t="shared" si="11"/>
        <v/>
      </c>
      <c r="P36" s="70">
        <f t="shared" si="11"/>
        <v>0.58832807570977907</v>
      </c>
      <c r="Q36" s="70" t="str">
        <f t="shared" si="11"/>
        <v/>
      </c>
      <c r="R36" s="70" t="str">
        <f t="shared" si="11"/>
        <v/>
      </c>
      <c r="S36" s="70" t="str">
        <f t="shared" si="11"/>
        <v/>
      </c>
      <c r="T36" s="70" t="str">
        <f t="shared" si="11"/>
        <v/>
      </c>
      <c r="U36" s="70">
        <f t="shared" si="11"/>
        <v>0.15699974351624135</v>
      </c>
      <c r="V36" s="94"/>
    </row>
    <row r="37" spans="1:23" s="3" customFormat="1" ht="14.1" customHeight="1" x14ac:dyDescent="0.25">
      <c r="A37" s="60" t="str">
        <f t="shared" si="10"/>
        <v>April</v>
      </c>
      <c r="B37" s="71">
        <f t="shared" ref="B37:U37" si="12">IF(B21=0,"",(B6/B21 -1))</f>
        <v>-4.7966785963029168E-2</v>
      </c>
      <c r="C37" s="71">
        <f t="shared" si="12"/>
        <v>-7.3166155962729462E-3</v>
      </c>
      <c r="D37" s="71">
        <f t="shared" si="12"/>
        <v>-8.300605892097912E-2</v>
      </c>
      <c r="E37" s="71">
        <f t="shared" si="12"/>
        <v>-0.26600753295668544</v>
      </c>
      <c r="F37" s="71">
        <f t="shared" si="12"/>
        <v>-0.115506329113924</v>
      </c>
      <c r="G37" s="71">
        <f t="shared" si="12"/>
        <v>3.037098405971439E-2</v>
      </c>
      <c r="H37" s="71">
        <f t="shared" si="12"/>
        <v>0.21123352835037457</v>
      </c>
      <c r="I37" s="71">
        <f t="shared" si="12"/>
        <v>7.390559237884009E-2</v>
      </c>
      <c r="J37" s="71">
        <f t="shared" si="12"/>
        <v>-2.0866489832007118E-2</v>
      </c>
      <c r="K37" s="71">
        <f t="shared" si="12"/>
        <v>-0.26204699322978897</v>
      </c>
      <c r="L37" s="71">
        <f t="shared" si="12"/>
        <v>-6.4744383513178794E-2</v>
      </c>
      <c r="M37" s="71">
        <f t="shared" si="12"/>
        <v>-0.25028001221871499</v>
      </c>
      <c r="N37" s="71">
        <f t="shared" si="12"/>
        <v>6.9477929250865822E-2</v>
      </c>
      <c r="O37" s="71">
        <f t="shared" si="12"/>
        <v>-1</v>
      </c>
      <c r="P37" s="71">
        <f t="shared" si="12"/>
        <v>0.13866317169069453</v>
      </c>
      <c r="Q37" s="71">
        <f t="shared" si="12"/>
        <v>8.4179357021996637E-2</v>
      </c>
      <c r="R37" s="71">
        <f t="shared" si="12"/>
        <v>4.0679012345679011</v>
      </c>
      <c r="S37" s="71">
        <f t="shared" si="12"/>
        <v>-0.69356984478935702</v>
      </c>
      <c r="T37" s="71">
        <f t="shared" si="12"/>
        <v>-0.181640625</v>
      </c>
      <c r="U37" s="71">
        <f t="shared" si="12"/>
        <v>-1.9438754452206664E-2</v>
      </c>
      <c r="V37" s="94"/>
      <c r="W37" s="31"/>
    </row>
    <row r="38" spans="1:23" s="3" customFormat="1" ht="14.1" customHeight="1" x14ac:dyDescent="0.25">
      <c r="A38" s="58" t="str">
        <f t="shared" si="10"/>
        <v>May</v>
      </c>
      <c r="B38" s="70">
        <f t="shared" ref="B38:U38" si="13">IF(B22=0,"",(B7/B22 -1))</f>
        <v>-7.9262557290349478E-2</v>
      </c>
      <c r="C38" s="70">
        <f t="shared" si="13"/>
        <v>5.381492030786017E-2</v>
      </c>
      <c r="D38" s="70">
        <f t="shared" si="13"/>
        <v>4.0790600323470594E-2</v>
      </c>
      <c r="E38" s="70">
        <f t="shared" si="13"/>
        <v>-1.0478022307344403E-2</v>
      </c>
      <c r="F38" s="70">
        <f t="shared" si="13"/>
        <v>0.24734231041814314</v>
      </c>
      <c r="G38" s="70">
        <f t="shared" si="13"/>
        <v>9.9671436008000214E-2</v>
      </c>
      <c r="H38" s="70">
        <f t="shared" si="13"/>
        <v>0.18040422480114748</v>
      </c>
      <c r="I38" s="70">
        <f t="shared" si="13"/>
        <v>0.11251516016265972</v>
      </c>
      <c r="J38" s="70">
        <f t="shared" si="13"/>
        <v>0.12261591514537407</v>
      </c>
      <c r="K38" s="70">
        <f t="shared" si="13"/>
        <v>1.6799050488450762E-2</v>
      </c>
      <c r="L38" s="70">
        <f t="shared" si="13"/>
        <v>7.2397703571505323E-2</v>
      </c>
      <c r="M38" s="70">
        <f t="shared" si="13"/>
        <v>0.30306160283913353</v>
      </c>
      <c r="N38" s="70">
        <f t="shared" si="13"/>
        <v>-4.253826322488008E-2</v>
      </c>
      <c r="O38" s="70">
        <f t="shared" si="13"/>
        <v>-0.1067845971308381</v>
      </c>
      <c r="P38" s="70">
        <f t="shared" si="13"/>
        <v>0.17127648470932044</v>
      </c>
      <c r="Q38" s="70">
        <f t="shared" si="13"/>
        <v>0.26925981873111793</v>
      </c>
      <c r="R38" s="70">
        <f t="shared" si="13"/>
        <v>8.7719298245614086E-2</v>
      </c>
      <c r="S38" s="70">
        <f t="shared" si="13"/>
        <v>-0.14505535747795084</v>
      </c>
      <c r="T38" s="70">
        <f t="shared" si="13"/>
        <v>0.18868888037788834</v>
      </c>
      <c r="U38" s="70">
        <f t="shared" si="13"/>
        <v>3.3681440747069802E-2</v>
      </c>
      <c r="V38" s="94"/>
    </row>
    <row r="39" spans="1:23" s="3" customFormat="1" ht="14.1" customHeight="1" x14ac:dyDescent="0.25">
      <c r="A39" s="60" t="str">
        <f t="shared" si="10"/>
        <v>June</v>
      </c>
      <c r="B39" s="71">
        <f t="shared" ref="B39:U39" si="14">IF(B23=0,"",(B8/B23 -1))</f>
        <v>-6.2824621666762503E-2</v>
      </c>
      <c r="C39" s="71">
        <f t="shared" si="14"/>
        <v>9.5862190040450157E-2</v>
      </c>
      <c r="D39" s="71">
        <f t="shared" si="14"/>
        <v>4.2140978293715214E-2</v>
      </c>
      <c r="E39" s="71">
        <f t="shared" si="14"/>
        <v>-4.6069704731231953E-3</v>
      </c>
      <c r="F39" s="71">
        <f t="shared" si="14"/>
        <v>0.11147411705063925</v>
      </c>
      <c r="G39" s="71">
        <f t="shared" si="14"/>
        <v>2.1299691007188537E-2</v>
      </c>
      <c r="H39" s="71">
        <f t="shared" si="14"/>
        <v>4.9790738292878611E-2</v>
      </c>
      <c r="I39" s="71">
        <f t="shared" si="14"/>
        <v>6.1422440801254252E-2</v>
      </c>
      <c r="J39" s="71">
        <f t="shared" si="14"/>
        <v>5.2303310087418176E-3</v>
      </c>
      <c r="K39" s="71">
        <f t="shared" si="14"/>
        <v>9.8377211792537667E-2</v>
      </c>
      <c r="L39" s="71">
        <f t="shared" si="14"/>
        <v>6.3044810465363588E-2</v>
      </c>
      <c r="M39" s="71">
        <f t="shared" si="14"/>
        <v>7.7143767931144414E-2</v>
      </c>
      <c r="N39" s="71">
        <f t="shared" si="14"/>
        <v>2.6855435920586368E-2</v>
      </c>
      <c r="O39" s="71">
        <f t="shared" si="14"/>
        <v>0.15692466327253984</v>
      </c>
      <c r="P39" s="71">
        <f t="shared" si="14"/>
        <v>0.19622474234420606</v>
      </c>
      <c r="Q39" s="71">
        <f t="shared" si="14"/>
        <v>0.21873467385973511</v>
      </c>
      <c r="R39" s="71">
        <f t="shared" si="14"/>
        <v>0.11160485387113317</v>
      </c>
      <c r="S39" s="71">
        <f t="shared" si="14"/>
        <v>-0.12733992126616855</v>
      </c>
      <c r="T39" s="71">
        <f t="shared" si="14"/>
        <v>-0.13225569434239526</v>
      </c>
      <c r="U39" s="71">
        <f t="shared" si="14"/>
        <v>1.7453001216877428E-2</v>
      </c>
      <c r="V39" s="94"/>
      <c r="W39" s="31"/>
    </row>
    <row r="40" spans="1:23" s="3" customFormat="1" ht="14.1" customHeight="1" x14ac:dyDescent="0.25">
      <c r="A40" s="58" t="str">
        <f t="shared" si="10"/>
        <v>July</v>
      </c>
      <c r="B40" s="70">
        <f t="shared" ref="B40:U41" si="15">IF(B24=0,"",(B9/B24 -1))</f>
        <v>-3.6534595504649214E-2</v>
      </c>
      <c r="C40" s="70">
        <f t="shared" si="15"/>
        <v>7.6858626558249821E-2</v>
      </c>
      <c r="D40" s="70">
        <f t="shared" si="15"/>
        <v>5.3363386464980733E-2</v>
      </c>
      <c r="E40" s="70">
        <f t="shared" si="15"/>
        <v>5.6997213158374027E-3</v>
      </c>
      <c r="F40" s="70">
        <f t="shared" si="15"/>
        <v>0.13335937160959954</v>
      </c>
      <c r="G40" s="70">
        <f t="shared" si="15"/>
        <v>2.9152399569482679E-2</v>
      </c>
      <c r="H40" s="70">
        <f t="shared" si="15"/>
        <v>8.4518102944594942E-2</v>
      </c>
      <c r="I40" s="70">
        <f t="shared" si="15"/>
        <v>7.1946402568544343E-2</v>
      </c>
      <c r="J40" s="70">
        <f t="shared" si="15"/>
        <v>7.0917564176498082E-3</v>
      </c>
      <c r="K40" s="70">
        <f t="shared" si="15"/>
        <v>0.11220615991763894</v>
      </c>
      <c r="L40" s="70">
        <f t="shared" si="15"/>
        <v>6.6007389481441692E-2</v>
      </c>
      <c r="M40" s="70">
        <f t="shared" si="15"/>
        <v>7.3886787444422231E-2</v>
      </c>
      <c r="N40" s="70">
        <f t="shared" si="15"/>
        <v>-1.4987896803000389E-3</v>
      </c>
      <c r="O40" s="70">
        <f t="shared" si="15"/>
        <v>4.3480411555203879E-2</v>
      </c>
      <c r="P40" s="70">
        <f t="shared" si="15"/>
        <v>0.22947732863607384</v>
      </c>
      <c r="Q40" s="70">
        <f t="shared" si="15"/>
        <v>0.14368964933084882</v>
      </c>
      <c r="R40" s="70">
        <f t="shared" si="15"/>
        <v>0.12933916513603871</v>
      </c>
      <c r="S40" s="70">
        <f t="shared" si="15"/>
        <v>1.5740537374624886E-2</v>
      </c>
      <c r="T40" s="70">
        <f t="shared" si="15"/>
        <v>-0.13153636087792053</v>
      </c>
      <c r="U40" s="70">
        <f t="shared" si="15"/>
        <v>3.1805788055510265E-2</v>
      </c>
      <c r="V40" s="94"/>
    </row>
    <row r="41" spans="1:23" s="3" customFormat="1" ht="14.1" customHeight="1" x14ac:dyDescent="0.25">
      <c r="A41" s="60" t="str">
        <f t="shared" si="10"/>
        <v>August</v>
      </c>
      <c r="B41" s="71">
        <f t="shared" si="15"/>
        <v>-4.2021889697572368E-2</v>
      </c>
      <c r="C41" s="71">
        <f t="shared" ref="C41:T41" si="16">IF(C25=0,"",(C10/C25 -1))</f>
        <v>6.2912473315035022E-2</v>
      </c>
      <c r="D41" s="71">
        <f t="shared" si="16"/>
        <v>3.7789571876462702E-2</v>
      </c>
      <c r="E41" s="71">
        <f t="shared" si="16"/>
        <v>5.6011753743714365E-3</v>
      </c>
      <c r="F41" s="71">
        <f t="shared" si="16"/>
        <v>2.2739555186032101E-2</v>
      </c>
      <c r="G41" s="71">
        <f t="shared" si="16"/>
        <v>3.5974132509016599E-2</v>
      </c>
      <c r="H41" s="71">
        <f t="shared" si="16"/>
        <v>6.1074972509638226E-2</v>
      </c>
      <c r="I41" s="71">
        <f t="shared" si="16"/>
        <v>5.6102235556247937E-2</v>
      </c>
      <c r="J41" s="71">
        <f t="shared" si="16"/>
        <v>1.3899242515330146E-2</v>
      </c>
      <c r="K41" s="71">
        <f t="shared" si="16"/>
        <v>0.15333610079545834</v>
      </c>
      <c r="L41" s="71">
        <f t="shared" si="16"/>
        <v>0.10894075706917827</v>
      </c>
      <c r="M41" s="71">
        <f t="shared" si="16"/>
        <v>8.512181272106556E-2</v>
      </c>
      <c r="N41" s="71">
        <f t="shared" si="16"/>
        <v>-3.9662897512873219E-3</v>
      </c>
      <c r="O41" s="71">
        <f t="shared" si="16"/>
        <v>-5.7411273486429604E-4</v>
      </c>
      <c r="P41" s="71">
        <f t="shared" si="16"/>
        <v>0.20810191722363425</v>
      </c>
      <c r="Q41" s="71">
        <f t="shared" si="16"/>
        <v>0.17182200515533852</v>
      </c>
      <c r="R41" s="71">
        <f t="shared" si="16"/>
        <v>0.14971374045801533</v>
      </c>
      <c r="S41" s="71">
        <f t="shared" si="16"/>
        <v>7.7674954472813695E-2</v>
      </c>
      <c r="T41" s="71">
        <f t="shared" si="16"/>
        <v>-2.9264516129032248E-2</v>
      </c>
      <c r="U41" s="71">
        <f t="shared" si="15"/>
        <v>2.8401294079966055E-2</v>
      </c>
      <c r="V41" s="94"/>
      <c r="W41" s="31"/>
    </row>
    <row r="42" spans="1:23" s="3" customFormat="1" ht="14.1" customHeight="1" x14ac:dyDescent="0.25">
      <c r="A42" s="58" t="str">
        <f t="shared" si="10"/>
        <v>September</v>
      </c>
      <c r="B42" s="70">
        <f>IF(B26=0,"",(B11/B26 -1))</f>
        <v>6.2867799073638153E-3</v>
      </c>
      <c r="C42" s="70">
        <f t="shared" ref="C42:T42" si="17">IF(C26=0,"",(C11/C26 -1))</f>
        <v>3.9404875632452319E-2</v>
      </c>
      <c r="D42" s="70">
        <f t="shared" si="17"/>
        <v>5.0594646936140686E-2</v>
      </c>
      <c r="E42" s="70">
        <f t="shared" si="17"/>
        <v>6.7421987106723869E-3</v>
      </c>
      <c r="F42" s="70">
        <f t="shared" si="17"/>
        <v>0.11103343819177436</v>
      </c>
      <c r="G42" s="70">
        <f t="shared" si="17"/>
        <v>4.121317637873112E-2</v>
      </c>
      <c r="H42" s="70">
        <f t="shared" si="17"/>
        <v>7.2720601438017729E-2</v>
      </c>
      <c r="I42" s="70">
        <f t="shared" si="17"/>
        <v>4.6735098816762966E-2</v>
      </c>
      <c r="J42" s="70">
        <f t="shared" si="17"/>
        <v>-1.5476045820583928E-2</v>
      </c>
      <c r="K42" s="70">
        <f t="shared" si="17"/>
        <v>0.12977443851474457</v>
      </c>
      <c r="L42" s="70">
        <f t="shared" si="17"/>
        <v>7.6839652956298243E-2</v>
      </c>
      <c r="M42" s="70">
        <f t="shared" si="17"/>
        <v>1.3848977783404104E-2</v>
      </c>
      <c r="N42" s="70">
        <f t="shared" si="17"/>
        <v>-3.2652657601977775E-2</v>
      </c>
      <c r="O42" s="70">
        <f t="shared" si="17"/>
        <v>9.2296100960632899E-2</v>
      </c>
      <c r="P42" s="70">
        <f t="shared" si="17"/>
        <v>0.14990354553316032</v>
      </c>
      <c r="Q42" s="70">
        <f t="shared" si="17"/>
        <v>0.15148598706498295</v>
      </c>
      <c r="R42" s="70">
        <f t="shared" si="17"/>
        <v>0.14553816644143169</v>
      </c>
      <c r="S42" s="70">
        <f t="shared" si="17"/>
        <v>-6.2377580232032548E-2</v>
      </c>
      <c r="T42" s="70">
        <f t="shared" si="17"/>
        <v>-0.10124455507156194</v>
      </c>
      <c r="U42" s="70">
        <f t="shared" ref="U42" si="18">IF(U26=0,"",(U11/U26 -1))</f>
        <v>3.3268966017424573E-2</v>
      </c>
      <c r="V42" s="94"/>
    </row>
    <row r="43" spans="1:23" s="3" customFormat="1" ht="14.1" customHeight="1" x14ac:dyDescent="0.25">
      <c r="A43" s="60" t="str">
        <f t="shared" si="10"/>
        <v>Οctober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94"/>
      <c r="W43" s="31"/>
    </row>
    <row r="44" spans="1:23" s="3" customFormat="1" ht="14.1" customHeight="1" x14ac:dyDescent="0.25">
      <c r="A44" s="58" t="str">
        <f t="shared" si="10"/>
        <v>Νovember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94"/>
    </row>
    <row r="45" spans="1:23" s="3" customFormat="1" ht="14.1" customHeight="1" x14ac:dyDescent="0.25">
      <c r="A45" s="78" t="str">
        <f t="shared" si="10"/>
        <v>December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94"/>
      <c r="W45" s="31"/>
    </row>
    <row r="46" spans="1:23" s="35" customFormat="1" ht="14.1" customHeight="1" thickTop="1" x14ac:dyDescent="0.25">
      <c r="A46" s="62" t="str">
        <f>A15</f>
        <v xml:space="preserve">ytd </v>
      </c>
      <c r="B46" s="72">
        <f>IF(B31=0,"",(B15/B31 -1))</f>
        <v>-1.1625932956338292E-2</v>
      </c>
      <c r="C46" s="72">
        <f t="shared" ref="C46:U46" si="19">IF(C31=0,"",(C15/C31 -1))</f>
        <v>5.7657321036467923E-2</v>
      </c>
      <c r="D46" s="72">
        <f t="shared" si="19"/>
        <v>3.9689143862607468E-2</v>
      </c>
      <c r="E46" s="72">
        <f t="shared" si="19"/>
        <v>-4.7934384990471202E-3</v>
      </c>
      <c r="F46" s="72">
        <f t="shared" si="19"/>
        <v>0.10230313029519311</v>
      </c>
      <c r="G46" s="72">
        <f t="shared" si="19"/>
        <v>4.8780152508991703E-2</v>
      </c>
      <c r="H46" s="72">
        <f t="shared" si="19"/>
        <v>9.4566298395037718E-2</v>
      </c>
      <c r="I46" s="72">
        <f t="shared" si="19"/>
        <v>7.0055596089073635E-2</v>
      </c>
      <c r="J46" s="72">
        <f t="shared" si="19"/>
        <v>1.7824511007487054E-2</v>
      </c>
      <c r="K46" s="72">
        <f t="shared" si="19"/>
        <v>0.10637203537982987</v>
      </c>
      <c r="L46" s="72">
        <f t="shared" si="19"/>
        <v>7.6470368850930504E-2</v>
      </c>
      <c r="M46" s="72">
        <f t="shared" si="19"/>
        <v>7.956669581268816E-2</v>
      </c>
      <c r="N46" s="72">
        <f t="shared" si="19"/>
        <v>-2.5696320716522836E-3</v>
      </c>
      <c r="O46" s="72">
        <f t="shared" si="19"/>
        <v>4.222376857696708E-2</v>
      </c>
      <c r="P46" s="72">
        <f t="shared" si="19"/>
        <v>0.19633930171881531</v>
      </c>
      <c r="Q46" s="72">
        <f t="shared" si="19"/>
        <v>0.18067269666001029</v>
      </c>
      <c r="R46" s="72">
        <f t="shared" si="19"/>
        <v>0.13236205827650349</v>
      </c>
      <c r="S46" s="72">
        <f t="shared" si="19"/>
        <v>-4.3575748371939338E-2</v>
      </c>
      <c r="T46" s="72">
        <f t="shared" si="19"/>
        <v>-7.0428315590488455E-2</v>
      </c>
      <c r="U46" s="72">
        <f t="shared" si="19"/>
        <v>3.3824462195986449E-2</v>
      </c>
      <c r="V46" s="96"/>
    </row>
    <row r="47" spans="1:23" s="20" customFormat="1" ht="14.1" customHeight="1" x14ac:dyDescent="0.2">
      <c r="A47" s="43" t="s">
        <v>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97"/>
    </row>
    <row r="48" spans="1:23" s="20" customFormat="1" ht="14.1" customHeight="1" x14ac:dyDescent="0.2">
      <c r="A48" s="43" t="s">
        <v>34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97"/>
    </row>
    <row r="49" spans="1:22" s="3" customFormat="1" ht="15" customHeight="1" x14ac:dyDescent="0.25">
      <c r="A49" s="73"/>
      <c r="B49" s="74"/>
      <c r="C49" s="74"/>
      <c r="D49" s="74"/>
      <c r="E49" s="74"/>
      <c r="F49" s="74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94"/>
    </row>
    <row r="50" spans="1:22" s="3" customFormat="1" ht="15" customHeight="1" x14ac:dyDescent="0.25">
      <c r="A50" s="73"/>
      <c r="B50" s="74"/>
      <c r="C50" s="74"/>
      <c r="D50" s="74"/>
      <c r="E50" s="74"/>
      <c r="F50" s="74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94"/>
    </row>
    <row r="51" spans="1:22" ht="15" customHeight="1" x14ac:dyDescent="0.25">
      <c r="A51" s="75"/>
    </row>
    <row r="52" spans="1:22" ht="15" customHeight="1" x14ac:dyDescent="0.25">
      <c r="A52" s="75"/>
    </row>
    <row r="54" spans="1:22" ht="15" customHeight="1" x14ac:dyDescent="0.25">
      <c r="B54" s="77"/>
      <c r="C54" s="77"/>
    </row>
    <row r="55" spans="1:22" ht="15" customHeight="1" x14ac:dyDescent="0.25">
      <c r="B55" s="65"/>
      <c r="C55" s="65"/>
    </row>
    <row r="56" spans="1:22" ht="15" customHeight="1" x14ac:dyDescent="0.25">
      <c r="B56" s="65"/>
      <c r="C56" s="65"/>
    </row>
    <row r="57" spans="1:22" ht="15" customHeight="1" x14ac:dyDescent="0.25">
      <c r="B57" s="65"/>
      <c r="C57" s="65"/>
    </row>
    <row r="58" spans="1:22" ht="15" customHeight="1" x14ac:dyDescent="0.25">
      <c r="B58" s="65"/>
      <c r="C58" s="65"/>
    </row>
  </sheetData>
  <conditionalFormatting sqref="B16:P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4:U46">
    <cfRule type="cellIs" dxfId="14" priority="2" operator="lessThan">
      <formula>0</formula>
    </cfRule>
  </conditionalFormatting>
  <pageMargins left="0.7" right="0.7" top="0.75" bottom="0.75" header="0.3" footer="0.3"/>
  <ignoredErrors>
    <ignoredError sqref="A15:XFD16 B1:XFD2 A3:A14 U3:XFD14 A30:XFD30 B17:XFD17 A18:A29 U18:XFD29 A32:XFD32 A31 V31:XFD31 A34:XFD42 B33:XFD33 V43:XFD45 A46:XFD1048576 A43:A45" evalError="1" formula="1" formulaRange="1" unlockedFormula="1" emptyCellReference="1" calculatedColumn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36"/>
  <sheetViews>
    <sheetView showGridLines="0" showZeros="0" workbookViewId="0"/>
  </sheetViews>
  <sheetFormatPr defaultRowHeight="15" x14ac:dyDescent="0.25"/>
  <cols>
    <col min="1" max="1" width="18.5703125" style="8" customWidth="1"/>
    <col min="2" max="3" width="11.42578125" style="14" customWidth="1"/>
    <col min="4" max="4" width="10.7109375" style="14" customWidth="1"/>
    <col min="5" max="6" width="11.42578125" style="14" customWidth="1"/>
    <col min="7" max="7" width="10.7109375" style="14" customWidth="1"/>
    <col min="8" max="9" width="11.42578125" style="14" customWidth="1"/>
    <col min="10" max="10" width="10.7109375" style="14" customWidth="1"/>
    <col min="11" max="11" width="10.7109375" style="8" customWidth="1"/>
    <col min="12" max="15" width="8.85546875" style="8"/>
  </cols>
  <sheetData>
    <row r="1" spans="1:17" s="3" customFormat="1" ht="14.1" customHeight="1" x14ac:dyDescent="0.25">
      <c r="A1" s="10"/>
      <c r="B1" s="42"/>
      <c r="C1" s="42"/>
      <c r="D1" s="42"/>
      <c r="E1" s="42"/>
      <c r="F1" s="42"/>
      <c r="G1" s="42"/>
      <c r="H1" s="42"/>
      <c r="I1" s="42"/>
      <c r="J1" s="14"/>
      <c r="K1" s="8"/>
      <c r="L1" s="8"/>
      <c r="M1" s="8"/>
      <c r="N1" s="8"/>
      <c r="O1" s="8"/>
    </row>
    <row r="2" spans="1:17" ht="15" customHeight="1" x14ac:dyDescent="0.25">
      <c r="A2" s="9" t="s">
        <v>35</v>
      </c>
      <c r="B2" s="22"/>
      <c r="C2" s="22"/>
      <c r="D2" s="22"/>
      <c r="E2" s="22"/>
      <c r="F2" s="22"/>
      <c r="G2" s="22"/>
      <c r="H2" s="22"/>
      <c r="I2" s="22"/>
    </row>
    <row r="3" spans="1:17" s="2" customFormat="1" ht="13.5" customHeight="1" x14ac:dyDescent="0.25">
      <c r="A3" s="24" t="s">
        <v>36</v>
      </c>
      <c r="B3" s="107" t="s">
        <v>37</v>
      </c>
      <c r="C3" s="108"/>
      <c r="D3" s="108"/>
      <c r="E3" s="107" t="s">
        <v>38</v>
      </c>
      <c r="F3" s="108"/>
      <c r="G3" s="108"/>
      <c r="H3" s="107" t="s">
        <v>39</v>
      </c>
      <c r="I3" s="108"/>
      <c r="J3" s="108"/>
      <c r="K3" s="8"/>
      <c r="L3" s="8"/>
      <c r="M3" s="8"/>
      <c r="N3" s="8"/>
      <c r="O3" s="8"/>
    </row>
    <row r="4" spans="1:17" s="3" customFormat="1" ht="14.1" customHeight="1" x14ac:dyDescent="0.25">
      <c r="A4" s="26"/>
      <c r="B4" s="25">
        <f>'table 1'!A2</f>
        <v>2026</v>
      </c>
      <c r="C4" s="25">
        <f>'table 1'!A17</f>
        <v>2025</v>
      </c>
      <c r="D4" s="25" t="str">
        <f>'table 1'!A33</f>
        <v>Δ2026/25</v>
      </c>
      <c r="E4" s="25">
        <f>B4</f>
        <v>2026</v>
      </c>
      <c r="F4" s="25">
        <f>C4</f>
        <v>2025</v>
      </c>
      <c r="G4" s="25" t="str">
        <f>D4</f>
        <v>Δ2026/25</v>
      </c>
      <c r="H4" s="25">
        <f>B4</f>
        <v>2026</v>
      </c>
      <c r="I4" s="25">
        <f>C4</f>
        <v>2025</v>
      </c>
      <c r="J4" s="25" t="str">
        <f>D4</f>
        <v>Δ2026/25</v>
      </c>
      <c r="K4" s="8"/>
      <c r="L4" s="8"/>
      <c r="M4" s="8"/>
      <c r="N4" s="8"/>
      <c r="O4" s="8"/>
      <c r="P4" s="28"/>
    </row>
    <row r="5" spans="1:17" s="3" customFormat="1" ht="14.1" customHeight="1" x14ac:dyDescent="0.25">
      <c r="A5" s="29" t="s">
        <v>20</v>
      </c>
      <c r="B5" s="30">
        <f>'table 1'!U3-'table 1'!B3</f>
        <v>136538</v>
      </c>
      <c r="C5" s="30">
        <f>'table 1'!U18-'table 1'!B18</f>
        <v>125020</v>
      </c>
      <c r="D5" s="40">
        <f>IFERROR(B5/C5-1,"")</f>
        <v>9.2129259318509016E-2</v>
      </c>
      <c r="E5" s="103">
        <f>SUM('table 1'!D3:F3)</f>
        <v>0</v>
      </c>
      <c r="F5" s="103">
        <f>SUM('table 1'!D18:F18)</f>
        <v>0</v>
      </c>
      <c r="G5" s="40" t="str">
        <f>IFERROR(E5/F5-1,"")</f>
        <v/>
      </c>
      <c r="H5" s="103">
        <f>SUM('table 1'!M3:N3)</f>
        <v>0</v>
      </c>
      <c r="I5" s="103">
        <f>SUM('table 1'!M18:N18)</f>
        <v>0</v>
      </c>
      <c r="J5" s="40" t="str">
        <f>IFERROR(H5/I5-1,"")</f>
        <v/>
      </c>
      <c r="K5" s="8"/>
      <c r="L5" s="8"/>
      <c r="M5" s="8"/>
      <c r="N5" s="8"/>
      <c r="O5" s="8"/>
      <c r="P5" s="28"/>
      <c r="Q5" s="31"/>
    </row>
    <row r="6" spans="1:17" s="3" customFormat="1" ht="14.1" customHeight="1" x14ac:dyDescent="0.25">
      <c r="A6" s="26" t="s">
        <v>21</v>
      </c>
      <c r="B6" s="27">
        <f>'table 1'!U4-'table 1'!B4</f>
        <v>144473</v>
      </c>
      <c r="C6" s="27">
        <f>'table 1'!U19-'table 1'!B19</f>
        <v>128907</v>
      </c>
      <c r="D6" s="39">
        <f>IFERROR(B6/C6-1,"")</f>
        <v>0.12075372167531628</v>
      </c>
      <c r="E6" s="104">
        <f>SUM('table 1'!D4:F4)</f>
        <v>3440</v>
      </c>
      <c r="F6" s="104">
        <f>SUM('table 1'!D19:F19)</f>
        <v>4093</v>
      </c>
      <c r="G6" s="39">
        <f>IFERROR(E6/F6-1,"")</f>
        <v>-0.15954067920840465</v>
      </c>
      <c r="H6" s="104">
        <f>SUM('table 1'!M4:N4)</f>
        <v>0</v>
      </c>
      <c r="I6" s="104">
        <f>SUM('table 1'!M19:N19)</f>
        <v>0</v>
      </c>
      <c r="J6" s="39" t="str">
        <f>IFERROR(H6/I6-1,"")</f>
        <v/>
      </c>
      <c r="K6" s="8"/>
      <c r="L6" s="8"/>
      <c r="M6" s="8"/>
      <c r="N6" s="8"/>
      <c r="O6" s="8"/>
      <c r="P6" s="28"/>
    </row>
    <row r="7" spans="1:17" s="3" customFormat="1" ht="14.1" customHeight="1" x14ac:dyDescent="0.25">
      <c r="A7" s="29" t="s">
        <v>22</v>
      </c>
      <c r="B7" s="30">
        <f>'table 1'!U5-'table 1'!B5</f>
        <v>243192</v>
      </c>
      <c r="C7" s="30">
        <f>'table 1'!U20-'table 1'!B20</f>
        <v>191745</v>
      </c>
      <c r="D7" s="40">
        <f>IFERROR(B7/C7-1,"")</f>
        <v>0.26830947351951817</v>
      </c>
      <c r="E7" s="103">
        <f>SUM('table 1'!D5:F5)</f>
        <v>17715</v>
      </c>
      <c r="F7" s="103">
        <f>SUM('table 1'!D20:F20)</f>
        <v>8621</v>
      </c>
      <c r="G7" s="40">
        <f>IFERROR(E7/F7-1,"")</f>
        <v>1.0548660248231063</v>
      </c>
      <c r="H7" s="103">
        <f>SUM('table 1'!M5:N5)</f>
        <v>2136</v>
      </c>
      <c r="I7" s="103">
        <f>SUM('table 1'!M20:N20)</f>
        <v>1031</v>
      </c>
      <c r="J7" s="40">
        <f t="shared" ref="J7:J16" si="0">IFERROR(H7/I7-1,"")</f>
        <v>1.0717749757516972</v>
      </c>
      <c r="K7" s="8"/>
      <c r="L7" s="8"/>
      <c r="M7" s="8"/>
      <c r="N7" s="8"/>
      <c r="O7" s="8"/>
      <c r="P7" s="28"/>
      <c r="Q7" s="31"/>
    </row>
    <row r="8" spans="1:17" s="3" customFormat="1" ht="14.1" customHeight="1" x14ac:dyDescent="0.25">
      <c r="A8" s="26" t="s">
        <v>23</v>
      </c>
      <c r="B8" s="27">
        <f>'table 1'!U6-'table 1'!B6</f>
        <v>907973</v>
      </c>
      <c r="C8" s="27">
        <f>'table 1'!U21-'table 1'!B21</f>
        <v>906674</v>
      </c>
      <c r="D8" s="39">
        <f>IFERROR(B8/C8-1,"")</f>
        <v>1.4327090001478027E-3</v>
      </c>
      <c r="E8" s="104">
        <f>SUM('table 1'!D6:F6)</f>
        <v>182252</v>
      </c>
      <c r="F8" s="104">
        <f>SUM('table 1'!D21:F21)</f>
        <v>205130</v>
      </c>
      <c r="G8" s="39">
        <f>IFERROR(E8/F8-1,"")</f>
        <v>-0.1115292741188515</v>
      </c>
      <c r="H8" s="104">
        <f>SUM('table 1'!M6:N6)</f>
        <v>31761</v>
      </c>
      <c r="I8" s="104">
        <f>SUM('table 1'!M21:N21)</f>
        <v>32634</v>
      </c>
      <c r="J8" s="39">
        <f t="shared" si="0"/>
        <v>-2.6751241036955364E-2</v>
      </c>
      <c r="K8" s="8"/>
      <c r="L8" s="8"/>
      <c r="M8" s="8"/>
      <c r="N8" s="8"/>
      <c r="O8" s="8"/>
      <c r="P8" s="28"/>
    </row>
    <row r="9" spans="1:17" s="3" customFormat="1" ht="14.1" customHeight="1" x14ac:dyDescent="0.25">
      <c r="A9" s="29" t="s">
        <v>24</v>
      </c>
      <c r="B9" s="30">
        <f>'table 1'!U7-'table 1'!B7</f>
        <v>2298505</v>
      </c>
      <c r="C9" s="30">
        <f>'table 1'!U22-'table 1'!B22</f>
        <v>2125104</v>
      </c>
      <c r="D9" s="40">
        <f>IFERROR(B9/C9-1,"")</f>
        <v>8.1596477160647218E-2</v>
      </c>
      <c r="E9" s="103">
        <f>SUM('table 1'!D7:F7)</f>
        <v>584235</v>
      </c>
      <c r="F9" s="103">
        <f>SUM('table 1'!D22:F22)</f>
        <v>568978</v>
      </c>
      <c r="G9" s="40">
        <f>IFERROR(E9/F9-1,"")</f>
        <v>2.6814745034078546E-2</v>
      </c>
      <c r="H9" s="103">
        <f>SUM('table 1'!M7:N7)</f>
        <v>107880</v>
      </c>
      <c r="I9" s="103">
        <f>SUM('table 1'!M22:N22)</f>
        <v>99044</v>
      </c>
      <c r="J9" s="40">
        <f t="shared" si="0"/>
        <v>8.9212875085820542E-2</v>
      </c>
      <c r="K9" s="8"/>
      <c r="L9" s="8"/>
      <c r="M9" s="8"/>
      <c r="N9" s="8"/>
      <c r="O9" s="8"/>
      <c r="P9" s="28"/>
      <c r="Q9" s="31"/>
    </row>
    <row r="10" spans="1:17" s="3" customFormat="1" ht="14.1" customHeight="1" x14ac:dyDescent="0.25">
      <c r="A10" s="26" t="s">
        <v>25</v>
      </c>
      <c r="B10" s="27">
        <f>'table 1'!U8-'table 1'!B8</f>
        <v>3135795</v>
      </c>
      <c r="C10" s="27">
        <f>'table 1'!U23-'table 1'!B23</f>
        <v>3001083</v>
      </c>
      <c r="D10" s="39">
        <f>IFERROR(B10/C10-1,"")</f>
        <v>4.4887795505822448E-2</v>
      </c>
      <c r="E10" s="104">
        <f>SUM('table 1'!D8:F8)</f>
        <v>769102</v>
      </c>
      <c r="F10" s="104">
        <f>SUM('table 1'!D23:F23)</f>
        <v>747434</v>
      </c>
      <c r="G10" s="39">
        <f>IFERROR(E10/F10-1,"")</f>
        <v>2.8989850608883261E-2</v>
      </c>
      <c r="H10" s="104">
        <f>SUM('table 1'!M8:N8)</f>
        <v>204900</v>
      </c>
      <c r="I10" s="104">
        <f>SUM('table 1'!M23:N23)</f>
        <v>195086</v>
      </c>
      <c r="J10" s="39">
        <f t="shared" si="0"/>
        <v>5.0306018883979453E-2</v>
      </c>
      <c r="K10" s="8"/>
      <c r="L10" s="8"/>
      <c r="M10" s="8"/>
      <c r="N10" s="8"/>
      <c r="O10" s="8"/>
      <c r="P10" s="28"/>
    </row>
    <row r="11" spans="1:17" s="3" customFormat="1" ht="14.1" customHeight="1" x14ac:dyDescent="0.25">
      <c r="A11" s="29" t="s">
        <v>26</v>
      </c>
      <c r="B11" s="30">
        <f>'table 1'!U9-'table 1'!B9</f>
        <v>3953248</v>
      </c>
      <c r="C11" s="30">
        <f>'table 1'!U24-'table 1'!B24</f>
        <v>3758411</v>
      </c>
      <c r="D11" s="40">
        <f>IFERROR(B11/C11-1,"")</f>
        <v>5.1840259088215657E-2</v>
      </c>
      <c r="E11" s="103">
        <f>SUM('table 1'!D9:F9)</f>
        <v>939132</v>
      </c>
      <c r="F11" s="103">
        <f>SUM('table 1'!D24:F24)</f>
        <v>902730</v>
      </c>
      <c r="G11" s="40">
        <f>IFERROR(E11/F11-1,"")</f>
        <v>4.0324349473264354E-2</v>
      </c>
      <c r="H11" s="103">
        <f>SUM('table 1'!M9:N9)</f>
        <v>321047</v>
      </c>
      <c r="I11" s="103">
        <f>SUM('table 1'!M24:N24)</f>
        <v>310152</v>
      </c>
      <c r="J11" s="40">
        <f t="shared" si="0"/>
        <v>3.5127937269467946E-2</v>
      </c>
      <c r="K11" s="8"/>
      <c r="L11" s="8"/>
      <c r="M11" s="8"/>
      <c r="N11" s="8"/>
      <c r="O11" s="8"/>
      <c r="P11" s="28"/>
      <c r="Q11" s="31"/>
    </row>
    <row r="12" spans="1:17" s="3" customFormat="1" ht="14.1" customHeight="1" x14ac:dyDescent="0.25">
      <c r="A12" s="26" t="s">
        <v>27</v>
      </c>
      <c r="B12" s="27">
        <f>'table 1'!U10-'table 1'!B10</f>
        <v>3876671</v>
      </c>
      <c r="C12" s="27">
        <f>'table 1'!U25-'table 1'!B25</f>
        <v>3696475</v>
      </c>
      <c r="D12" s="39">
        <f>IFERROR(B12/C12-1,"")</f>
        <v>4.8748064033978356E-2</v>
      </c>
      <c r="E12" s="104">
        <f>SUM('table 1'!D10:F10)</f>
        <v>929091</v>
      </c>
      <c r="F12" s="104">
        <f>SUM('table 1'!D25:F25)</f>
        <v>904496</v>
      </c>
      <c r="G12" s="39">
        <f>IFERROR(E12/F12-1,"")</f>
        <v>2.719193893615901E-2</v>
      </c>
      <c r="H12" s="104">
        <f>SUM('table 1'!M10:N10)</f>
        <v>313553</v>
      </c>
      <c r="I12" s="104">
        <f>SUM('table 1'!M25:N25)</f>
        <v>301728</v>
      </c>
      <c r="J12" s="39">
        <f t="shared" si="0"/>
        <v>3.9190926927563874E-2</v>
      </c>
      <c r="K12" s="8"/>
      <c r="L12" s="8"/>
      <c r="M12" s="8"/>
      <c r="N12" s="8"/>
      <c r="O12" s="8"/>
      <c r="P12" s="28"/>
    </row>
    <row r="13" spans="1:17" s="3" customFormat="1" ht="14.1" customHeight="1" x14ac:dyDescent="0.25">
      <c r="A13" s="29" t="s">
        <v>28</v>
      </c>
      <c r="B13" s="30">
        <f>'table 1'!U11-'table 1'!B11</f>
        <v>3025350</v>
      </c>
      <c r="C13" s="30">
        <f>'table 1'!U26-'table 1'!B26</f>
        <v>2902931</v>
      </c>
      <c r="D13" s="40">
        <f>IFERROR(B13/C13-1,"")</f>
        <v>4.2170826657609073E-2</v>
      </c>
      <c r="E13" s="103">
        <f>SUM('table 1'!D11:F11)</f>
        <v>761866</v>
      </c>
      <c r="F13" s="103">
        <f>SUM('table 1'!D26:F26)</f>
        <v>733933</v>
      </c>
      <c r="G13" s="40">
        <f>IFERROR(E13/F13-1,"")</f>
        <v>3.8059332391376266E-2</v>
      </c>
      <c r="H13" s="103">
        <f>SUM('table 1'!M11:N11)</f>
        <v>177912</v>
      </c>
      <c r="I13" s="103">
        <f>SUM('table 1'!M26:N26)</f>
        <v>180120</v>
      </c>
      <c r="J13" s="40">
        <f t="shared" si="0"/>
        <v>-1.2258494337108572E-2</v>
      </c>
      <c r="K13" s="8"/>
      <c r="L13" s="8"/>
      <c r="M13" s="8"/>
      <c r="N13" s="8"/>
      <c r="O13" s="8"/>
      <c r="P13" s="28"/>
      <c r="Q13" s="31"/>
    </row>
    <row r="14" spans="1:17" s="3" customFormat="1" ht="14.1" customHeight="1" x14ac:dyDescent="0.25">
      <c r="A14" s="26" t="s">
        <v>29</v>
      </c>
      <c r="B14" s="27">
        <f>'table 1'!U12-'table 1'!B12</f>
        <v>0</v>
      </c>
      <c r="C14" s="27">
        <f>'table 1'!U27-'table 1'!B27</f>
        <v>1673166</v>
      </c>
      <c r="D14" s="39"/>
      <c r="E14" s="104">
        <f>SUM('table 1'!D12:F12)</f>
        <v>0</v>
      </c>
      <c r="F14" s="104">
        <f>SUM('table 1'!D27:F27)</f>
        <v>459721</v>
      </c>
      <c r="G14" s="39"/>
      <c r="H14" s="104">
        <f>SUM('table 1'!M12:N12)</f>
        <v>0</v>
      </c>
      <c r="I14" s="104">
        <f>SUM('table 1'!M27:N27)</f>
        <v>67534</v>
      </c>
      <c r="J14" s="39"/>
      <c r="K14" s="8"/>
      <c r="L14" s="8"/>
      <c r="M14" s="8"/>
      <c r="N14" s="8"/>
      <c r="O14" s="8"/>
      <c r="P14" s="28"/>
    </row>
    <row r="15" spans="1:17" s="3" customFormat="1" ht="14.1" customHeight="1" x14ac:dyDescent="0.25">
      <c r="A15" s="29" t="s">
        <v>30</v>
      </c>
      <c r="B15" s="30">
        <f>'table 1'!U13-'table 1'!B13</f>
        <v>0</v>
      </c>
      <c r="C15" s="30">
        <f>'table 1'!U28-'table 1'!B28</f>
        <v>190518</v>
      </c>
      <c r="D15" s="40"/>
      <c r="E15" s="103">
        <f>SUM('table 1'!D13:F13)</f>
        <v>0</v>
      </c>
      <c r="F15" s="103">
        <f>SUM('table 1'!D28:F28)</f>
        <v>12246</v>
      </c>
      <c r="G15" s="40"/>
      <c r="H15" s="103">
        <f>SUM('table 1'!M13:N13)</f>
        <v>0</v>
      </c>
      <c r="I15" s="103">
        <f>SUM('table 1'!M28:N28)</f>
        <v>597</v>
      </c>
      <c r="J15" s="40"/>
      <c r="K15" s="8"/>
      <c r="L15" s="8"/>
      <c r="M15" s="8"/>
      <c r="N15" s="8"/>
      <c r="O15" s="8"/>
      <c r="P15" s="8"/>
      <c r="Q15" s="8"/>
    </row>
    <row r="16" spans="1:17" s="3" customFormat="1" ht="14.1" customHeight="1" x14ac:dyDescent="0.25">
      <c r="A16" s="83" t="s">
        <v>31</v>
      </c>
      <c r="B16" s="84">
        <f>'table 1'!U14-'table 1'!B14</f>
        <v>0</v>
      </c>
      <c r="C16" s="84">
        <f>'table 1'!U29-'table 1'!B29</f>
        <v>201196</v>
      </c>
      <c r="D16" s="85"/>
      <c r="E16" s="105">
        <f>SUM('table 1'!D14:F14)</f>
        <v>0</v>
      </c>
      <c r="F16" s="105">
        <f>SUM('table 1'!D29:F29)</f>
        <v>1093</v>
      </c>
      <c r="G16" s="85"/>
      <c r="H16" s="105">
        <f>SUM('table 1'!M14:N14)</f>
        <v>0</v>
      </c>
      <c r="I16" s="105">
        <f>SUM('table 1'!M29:N29)</f>
        <v>0</v>
      </c>
      <c r="J16" s="85"/>
      <c r="K16" s="8"/>
      <c r="L16" s="8"/>
      <c r="M16" s="8"/>
      <c r="N16" s="8"/>
      <c r="O16" s="8"/>
      <c r="P16" s="8"/>
      <c r="Q16" s="8"/>
    </row>
    <row r="17" spans="1:17" s="35" customFormat="1" ht="14.1" customHeight="1" x14ac:dyDescent="0.25">
      <c r="A17" s="36" t="s">
        <v>40</v>
      </c>
      <c r="B17" s="106">
        <f>SUM(B5:B13)</f>
        <v>17721745</v>
      </c>
      <c r="C17" s="106">
        <f>SUM(C5:C13)</f>
        <v>16836350</v>
      </c>
      <c r="D17" s="50">
        <f>IFERROR(B17/C17-1,"")</f>
        <v>5.2588298532639133E-2</v>
      </c>
      <c r="E17" s="106">
        <f>SUM(E5:E13)</f>
        <v>4186833</v>
      </c>
      <c r="F17" s="106">
        <f>SUM(F5:F13)</f>
        <v>4075415</v>
      </c>
      <c r="G17" s="50">
        <f>IFERROR(E17/F17-1,"")</f>
        <v>2.7339056267889239E-2</v>
      </c>
      <c r="H17" s="106">
        <f>SUM(H5:H13)</f>
        <v>1159189</v>
      </c>
      <c r="I17" s="106">
        <f>SUM(I5:I13)</f>
        <v>1119795</v>
      </c>
      <c r="J17" s="50">
        <f>IFERROR(H17/I17-1,"")</f>
        <v>3.5179653418706103E-2</v>
      </c>
      <c r="K17" s="9"/>
      <c r="L17" s="9"/>
      <c r="M17" s="9"/>
      <c r="N17" s="9"/>
      <c r="O17" s="9"/>
      <c r="P17" s="9"/>
      <c r="Q17" s="9"/>
    </row>
    <row r="18" spans="1:17" s="3" customFormat="1" ht="14.1" customHeight="1" x14ac:dyDescent="0.25">
      <c r="A18" s="47"/>
      <c r="B18" s="48"/>
      <c r="C18" s="48"/>
      <c r="D18" s="49"/>
      <c r="E18" s="48"/>
      <c r="F18" s="48"/>
      <c r="G18" s="49"/>
      <c r="H18" s="48"/>
      <c r="I18" s="48"/>
      <c r="J18" s="49"/>
      <c r="K18" s="8"/>
      <c r="L18" s="8"/>
      <c r="M18" s="8"/>
      <c r="N18" s="8"/>
      <c r="O18" s="8"/>
      <c r="P18" s="8"/>
      <c r="Q18" s="8"/>
    </row>
    <row r="19" spans="1:17" s="2" customFormat="1" ht="13.5" customHeight="1" x14ac:dyDescent="0.25">
      <c r="A19" s="46" t="str">
        <f>A3</f>
        <v>Geographical unit</v>
      </c>
      <c r="B19" s="107" t="s">
        <v>41</v>
      </c>
      <c r="C19" s="108"/>
      <c r="D19" s="108"/>
      <c r="E19" s="107" t="s">
        <v>42</v>
      </c>
      <c r="F19" s="108"/>
      <c r="G19" s="108"/>
      <c r="H19" s="107" t="s">
        <v>43</v>
      </c>
      <c r="I19" s="108"/>
      <c r="J19" s="108"/>
      <c r="K19" s="8"/>
      <c r="L19" s="8"/>
      <c r="M19" s="8"/>
      <c r="N19" s="8"/>
      <c r="O19" s="8"/>
      <c r="P19" s="8"/>
      <c r="Q19" s="8"/>
    </row>
    <row r="20" spans="1:17" s="3" customFormat="1" ht="14.1" customHeight="1" x14ac:dyDescent="0.25">
      <c r="A20" s="26"/>
      <c r="B20" s="25">
        <f>B4</f>
        <v>2026</v>
      </c>
      <c r="C20" s="25">
        <f t="shared" ref="C20:D20" si="1">C4</f>
        <v>2025</v>
      </c>
      <c r="D20" s="25" t="str">
        <f t="shared" si="1"/>
        <v>Δ2026/25</v>
      </c>
      <c r="E20" s="25">
        <f>B4</f>
        <v>2026</v>
      </c>
      <c r="F20" s="25">
        <f>C4</f>
        <v>2025</v>
      </c>
      <c r="G20" s="25" t="str">
        <f>D4</f>
        <v>Δ2026/25</v>
      </c>
      <c r="H20" s="25">
        <f>B4</f>
        <v>2026</v>
      </c>
      <c r="I20" s="25">
        <f>C4</f>
        <v>2025</v>
      </c>
      <c r="J20" s="25" t="str">
        <f>D4</f>
        <v>Δ2026/25</v>
      </c>
      <c r="K20" s="8"/>
      <c r="L20" s="8"/>
      <c r="M20" s="8"/>
      <c r="N20" s="8"/>
      <c r="O20" s="8"/>
      <c r="P20" s="8"/>
      <c r="Q20" s="8"/>
    </row>
    <row r="21" spans="1:17" s="3" customFormat="1" ht="14.1" customHeight="1" x14ac:dyDescent="0.25">
      <c r="A21" s="29" t="str">
        <f>A5</f>
        <v>January</v>
      </c>
      <c r="B21" s="103">
        <f>SUM('table 1'!G3:H3)</f>
        <v>8089</v>
      </c>
      <c r="C21" s="103">
        <f>SUM('table 1'!G18:H18)</f>
        <v>3068</v>
      </c>
      <c r="D21" s="40">
        <f>IFERROR(B21/C21-1,"")</f>
        <v>1.6365710560625817</v>
      </c>
      <c r="E21" s="103">
        <f>SUM('table 1'!I3:L3)</f>
        <v>0</v>
      </c>
      <c r="F21" s="103">
        <f>SUM('table 1'!I18:L18)</f>
        <v>0</v>
      </c>
      <c r="G21" s="40" t="str">
        <f>IFERROR(E21/F21-1,"")</f>
        <v/>
      </c>
      <c r="H21" s="103">
        <f>SUM('table 1'!O3:P3)</f>
        <v>0</v>
      </c>
      <c r="I21" s="103">
        <f>SUM('table 1'!O18:P18)</f>
        <v>0</v>
      </c>
      <c r="J21" s="40" t="str">
        <f>IFERROR(H21/I21-1,"")</f>
        <v/>
      </c>
      <c r="K21" s="8"/>
      <c r="L21" s="8"/>
      <c r="M21" s="8"/>
      <c r="N21" s="8"/>
      <c r="O21" s="8"/>
      <c r="P21" s="8"/>
      <c r="Q21" s="8"/>
    </row>
    <row r="22" spans="1:17" s="3" customFormat="1" ht="14.1" customHeight="1" x14ac:dyDescent="0.25">
      <c r="A22" s="26" t="str">
        <f>A6</f>
        <v>February</v>
      </c>
      <c r="B22" s="104">
        <f>SUM('table 1'!G4:H4)</f>
        <v>8911</v>
      </c>
      <c r="C22" s="104">
        <f>SUM('table 1'!G19:H19)</f>
        <v>2859</v>
      </c>
      <c r="D22" s="39">
        <f>IFERROR(B22/C22-1,"")</f>
        <v>2.1168240643581671</v>
      </c>
      <c r="E22" s="104">
        <f>SUM('table 1'!I4:L4)</f>
        <v>0</v>
      </c>
      <c r="F22" s="104">
        <f>SUM('table 1'!I19:L19)</f>
        <v>0</v>
      </c>
      <c r="G22" s="39" t="str">
        <f>IFERROR(E22/F22-1,"")</f>
        <v/>
      </c>
      <c r="H22" s="104">
        <f>SUM('table 1'!O4:P4)</f>
        <v>108</v>
      </c>
      <c r="I22" s="104">
        <f>SUM('table 1'!O19:P19)</f>
        <v>0</v>
      </c>
      <c r="J22" s="39" t="str">
        <f>IFERROR(H22/I22-1,"")</f>
        <v/>
      </c>
      <c r="K22" s="8"/>
      <c r="L22" s="8"/>
      <c r="M22" s="8"/>
      <c r="N22" s="8"/>
      <c r="O22" s="8"/>
      <c r="P22" s="8"/>
      <c r="Q22" s="8"/>
    </row>
    <row r="23" spans="1:17" s="3" customFormat="1" ht="14.1" customHeight="1" x14ac:dyDescent="0.25">
      <c r="A23" s="29" t="str">
        <f t="shared" ref="A23:A32" si="2">A7</f>
        <v>March</v>
      </c>
      <c r="B23" s="103">
        <f>SUM('table 1'!G5:H5)</f>
        <v>41178</v>
      </c>
      <c r="C23" s="103">
        <f>SUM('table 1'!G20:H20)</f>
        <v>16936</v>
      </c>
      <c r="D23" s="40">
        <f>IFERROR(B23/C23-1,"")</f>
        <v>1.4313887576759567</v>
      </c>
      <c r="E23" s="103">
        <f>SUM('table 1'!I5:L5)</f>
        <v>10612</v>
      </c>
      <c r="F23" s="103">
        <f>SUM('table 1'!I20:L20)</f>
        <v>3440</v>
      </c>
      <c r="G23" s="40">
        <f>IFERROR(E23/F23-1,"")</f>
        <v>2.0848837209302324</v>
      </c>
      <c r="H23" s="103">
        <f>SUM('table 1'!O5:P5)</f>
        <v>3021</v>
      </c>
      <c r="I23" s="103">
        <f>SUM('table 1'!O20:P20)</f>
        <v>1902</v>
      </c>
      <c r="J23" s="40">
        <f t="shared" ref="J23:J32" si="3">IFERROR(H23/I23-1,"")</f>
        <v>0.58832807570977907</v>
      </c>
      <c r="K23" s="8"/>
      <c r="L23" s="8"/>
      <c r="M23" s="8"/>
      <c r="N23" s="8"/>
      <c r="O23" s="8"/>
      <c r="P23" s="8"/>
      <c r="Q23" s="8"/>
    </row>
    <row r="24" spans="1:17" s="3" customFormat="1" ht="14.1" customHeight="1" x14ac:dyDescent="0.25">
      <c r="A24" s="26" t="str">
        <f t="shared" si="2"/>
        <v>April</v>
      </c>
      <c r="B24" s="104">
        <f>SUM('table 1'!G6:H6)</f>
        <v>347296</v>
      </c>
      <c r="C24" s="104">
        <f>SUM('table 1'!G21:H21)</f>
        <v>324218</v>
      </c>
      <c r="D24" s="39">
        <f>IFERROR(B24/C24-1,"")</f>
        <v>7.1180502007908153E-2</v>
      </c>
      <c r="E24" s="104">
        <f>SUM('table 1'!I6:L6)</f>
        <v>110827</v>
      </c>
      <c r="F24" s="104">
        <f>SUM('table 1'!I21:L21)</f>
        <v>106998</v>
      </c>
      <c r="G24" s="39">
        <f>IFERROR(E24/F24-1,"")</f>
        <v>3.5785715620852754E-2</v>
      </c>
      <c r="H24" s="104">
        <f>SUM('table 1'!O6:P6)</f>
        <v>8688</v>
      </c>
      <c r="I24" s="104">
        <f>SUM('table 1'!O21:P21)</f>
        <v>8015</v>
      </c>
      <c r="J24" s="39">
        <f t="shared" si="3"/>
        <v>8.3967560823456022E-2</v>
      </c>
      <c r="K24" s="8"/>
      <c r="L24" s="8"/>
      <c r="M24" s="8"/>
      <c r="N24" s="8"/>
      <c r="O24" s="8"/>
      <c r="P24" s="8"/>
      <c r="Q24" s="8"/>
    </row>
    <row r="25" spans="1:17" s="3" customFormat="1" ht="14.1" customHeight="1" x14ac:dyDescent="0.25">
      <c r="A25" s="29" t="str">
        <f t="shared" si="2"/>
        <v>May</v>
      </c>
      <c r="B25" s="103">
        <f>SUM('table 1'!G7:H7)</f>
        <v>748095</v>
      </c>
      <c r="C25" s="103">
        <f>SUM('table 1'!G22:H22)</f>
        <v>666214</v>
      </c>
      <c r="D25" s="40">
        <f>IFERROR(B25/C25-1,"")</f>
        <v>0.12290495246272215</v>
      </c>
      <c r="E25" s="103">
        <f>SUM('table 1'!I7:L7)</f>
        <v>481307</v>
      </c>
      <c r="F25" s="103">
        <f>SUM('table 1'!I22:L22)</f>
        <v>436965</v>
      </c>
      <c r="G25" s="40">
        <f>IFERROR(E25/F25-1,"")</f>
        <v>0.10147723501882311</v>
      </c>
      <c r="H25" s="103">
        <f>SUM('table 1'!O7:P7)</f>
        <v>30725</v>
      </c>
      <c r="I25" s="103">
        <f>SUM('table 1'!O22:P22)</f>
        <v>28433</v>
      </c>
      <c r="J25" s="40">
        <f t="shared" si="3"/>
        <v>8.0610558154257328E-2</v>
      </c>
      <c r="K25" s="8"/>
      <c r="L25" s="8"/>
      <c r="M25" s="8"/>
      <c r="N25" s="8"/>
      <c r="O25" s="8"/>
      <c r="P25" s="8"/>
      <c r="Q25" s="8"/>
    </row>
    <row r="26" spans="1:17" s="3" customFormat="1" ht="14.1" customHeight="1" x14ac:dyDescent="0.25">
      <c r="A26" s="26" t="str">
        <f t="shared" si="2"/>
        <v>June</v>
      </c>
      <c r="B26" s="104">
        <f>SUM('table 1'!G8:H8)</f>
        <v>924615</v>
      </c>
      <c r="C26" s="104">
        <f>SUM('table 1'!G23:H23)</f>
        <v>897713</v>
      </c>
      <c r="D26" s="39">
        <f>IFERROR(B26/C26-1,"")</f>
        <v>2.9967261251647281E-2</v>
      </c>
      <c r="E26" s="104">
        <f>SUM('table 1'!I8:L8)</f>
        <v>750222</v>
      </c>
      <c r="F26" s="104">
        <f>SUM('table 1'!I23:L23)</f>
        <v>714949</v>
      </c>
      <c r="G26" s="39">
        <f>IFERROR(E26/F26-1,"")</f>
        <v>4.9336386231745299E-2</v>
      </c>
      <c r="H26" s="104">
        <f>SUM('table 1'!O8:P8)</f>
        <v>50335</v>
      </c>
      <c r="I26" s="104">
        <f>SUM('table 1'!O23:P23)</f>
        <v>42588</v>
      </c>
      <c r="J26" s="39">
        <f t="shared" si="3"/>
        <v>0.18190570113647042</v>
      </c>
      <c r="K26" s="8"/>
      <c r="L26" s="8"/>
      <c r="M26" s="8"/>
      <c r="N26" s="8"/>
      <c r="O26" s="8"/>
      <c r="P26" s="8"/>
      <c r="Q26" s="8"/>
    </row>
    <row r="27" spans="1:17" s="3" customFormat="1" ht="14.1" customHeight="1" x14ac:dyDescent="0.25">
      <c r="A27" s="29" t="str">
        <f t="shared" si="2"/>
        <v>July</v>
      </c>
      <c r="B27" s="103">
        <f>SUM('table 1'!G9:H9)</f>
        <v>1146548</v>
      </c>
      <c r="C27" s="103">
        <f>SUM('table 1'!G24:H24)</f>
        <v>1096944</v>
      </c>
      <c r="D27" s="40">
        <f>IFERROR(B27/C27-1,"")</f>
        <v>4.5220175323444023E-2</v>
      </c>
      <c r="E27" s="103">
        <f>SUM('table 1'!I9:L9)</f>
        <v>950647</v>
      </c>
      <c r="F27" s="103">
        <f>SUM('table 1'!I24:L24)</f>
        <v>899423</v>
      </c>
      <c r="G27" s="40">
        <f>IFERROR(E27/F27-1,"")</f>
        <v>5.6952068159253244E-2</v>
      </c>
      <c r="H27" s="103">
        <f>SUM('table 1'!O9:P9)</f>
        <v>61578</v>
      </c>
      <c r="I27" s="103">
        <f>SUM('table 1'!O24:P24)</f>
        <v>53143</v>
      </c>
      <c r="J27" s="40">
        <f t="shared" si="3"/>
        <v>0.15872269160566765</v>
      </c>
      <c r="K27" s="8"/>
      <c r="L27" s="8"/>
      <c r="M27" s="8"/>
      <c r="N27" s="8"/>
      <c r="O27" s="8"/>
      <c r="P27" s="8"/>
      <c r="Q27" s="8"/>
    </row>
    <row r="28" spans="1:17" s="3" customFormat="1" ht="14.1" customHeight="1" x14ac:dyDescent="0.25">
      <c r="A28" s="26" t="str">
        <f t="shared" si="2"/>
        <v>August</v>
      </c>
      <c r="B28" s="104">
        <f>SUM('table 1'!G10:H10)</f>
        <v>1132403</v>
      </c>
      <c r="C28" s="104">
        <f>SUM('table 1'!G25:H25)</f>
        <v>1085765</v>
      </c>
      <c r="D28" s="39">
        <f>IFERROR(B28/C28-1,"")</f>
        <v>4.2954046225472275E-2</v>
      </c>
      <c r="E28" s="104">
        <f>SUM('table 1'!I10:L10)</f>
        <v>928747</v>
      </c>
      <c r="F28" s="104">
        <f>SUM('table 1'!I25:L25)</f>
        <v>876431</v>
      </c>
      <c r="G28" s="39">
        <f>IFERROR(E28/F28-1,"")</f>
        <v>5.969209213275195E-2</v>
      </c>
      <c r="H28" s="104">
        <f>SUM('table 1'!O10:P10)</f>
        <v>57650</v>
      </c>
      <c r="I28" s="104">
        <f>SUM('table 1'!O25:P25)</f>
        <v>51029</v>
      </c>
      <c r="J28" s="39">
        <f t="shared" si="3"/>
        <v>0.12974975014207613</v>
      </c>
      <c r="K28" s="8"/>
      <c r="L28" s="8"/>
      <c r="M28" s="8"/>
      <c r="N28" s="8"/>
      <c r="O28" s="8"/>
      <c r="P28" s="8"/>
      <c r="Q28" s="8"/>
    </row>
    <row r="29" spans="1:17" s="3" customFormat="1" ht="14.1" customHeight="1" x14ac:dyDescent="0.25">
      <c r="A29" s="29" t="str">
        <f t="shared" si="2"/>
        <v>September</v>
      </c>
      <c r="B29" s="103">
        <f>SUM('table 1'!G11:H11)</f>
        <v>936255</v>
      </c>
      <c r="C29" s="103">
        <f>SUM('table 1'!G26:H26)</f>
        <v>891444</v>
      </c>
      <c r="D29" s="40">
        <f>IFERROR(B29/C29-1,"")</f>
        <v>5.0267879979000396E-2</v>
      </c>
      <c r="E29" s="103">
        <f>SUM('table 1'!I11:L11)</f>
        <v>688002</v>
      </c>
      <c r="F29" s="103">
        <f>SUM('table 1'!I26:L26)</f>
        <v>660976</v>
      </c>
      <c r="G29" s="40">
        <f>IFERROR(E29/F29-1,"")</f>
        <v>4.0888020139914216E-2</v>
      </c>
      <c r="H29" s="103">
        <f>SUM('table 1'!O11:P11)</f>
        <v>51970</v>
      </c>
      <c r="I29" s="103">
        <f>SUM('table 1'!O26:P26)</f>
        <v>45993</v>
      </c>
      <c r="J29" s="40">
        <f t="shared" si="3"/>
        <v>0.12995455830235025</v>
      </c>
      <c r="K29" s="8"/>
      <c r="L29" s="8"/>
      <c r="M29" s="8"/>
      <c r="N29" s="8"/>
      <c r="O29" s="8"/>
      <c r="P29" s="8"/>
      <c r="Q29" s="8"/>
    </row>
    <row r="30" spans="1:17" s="3" customFormat="1" ht="14.1" customHeight="1" x14ac:dyDescent="0.25">
      <c r="A30" s="26" t="str">
        <f t="shared" si="2"/>
        <v>Οctober</v>
      </c>
      <c r="B30" s="104">
        <f>SUM('table 1'!G12:H12)</f>
        <v>0</v>
      </c>
      <c r="C30" s="104">
        <f>SUM('table 1'!G27:H27)</f>
        <v>599856</v>
      </c>
      <c r="D30" s="39"/>
      <c r="E30" s="104">
        <f>SUM('table 1'!I12:L12)</f>
        <v>0</v>
      </c>
      <c r="F30" s="104">
        <f>SUM('table 1'!I27:L27)</f>
        <v>260544</v>
      </c>
      <c r="G30" s="39"/>
      <c r="H30" s="104">
        <f>SUM('table 1'!O12:P12)</f>
        <v>0</v>
      </c>
      <c r="I30" s="104">
        <f>SUM('table 1'!O27:P27)</f>
        <v>21799</v>
      </c>
      <c r="J30" s="39"/>
      <c r="K30" s="8"/>
      <c r="L30" s="8"/>
      <c r="M30" s="8"/>
      <c r="N30" s="8"/>
      <c r="O30" s="8"/>
      <c r="P30" s="8"/>
      <c r="Q30" s="8"/>
    </row>
    <row r="31" spans="1:17" s="3" customFormat="1" ht="14.1" customHeight="1" x14ac:dyDescent="0.25">
      <c r="A31" s="29" t="str">
        <f t="shared" si="2"/>
        <v>Νovember</v>
      </c>
      <c r="B31" s="103">
        <f>SUM('table 1'!G13:H13)</f>
        <v>0</v>
      </c>
      <c r="C31" s="103">
        <f>SUM('table 1'!G28:H28)</f>
        <v>28275</v>
      </c>
      <c r="D31" s="40"/>
      <c r="E31" s="103">
        <f>SUM('table 1'!I13:L13)</f>
        <v>0</v>
      </c>
      <c r="F31" s="103">
        <f>SUM('table 1'!I28:L28)</f>
        <v>2301</v>
      </c>
      <c r="G31" s="40"/>
      <c r="H31" s="103">
        <f>SUM('table 1'!O13:P13)</f>
        <v>0</v>
      </c>
      <c r="I31" s="103">
        <f>SUM('table 1'!O28:P28)</f>
        <v>2289</v>
      </c>
      <c r="J31" s="40"/>
      <c r="K31" s="8"/>
      <c r="L31" s="8"/>
      <c r="M31" s="8"/>
      <c r="N31" s="8"/>
      <c r="O31" s="8"/>
      <c r="P31" s="8"/>
      <c r="Q31" s="8"/>
    </row>
    <row r="32" spans="1:17" s="3" customFormat="1" ht="14.1" customHeight="1" x14ac:dyDescent="0.25">
      <c r="A32" s="83" t="str">
        <f t="shared" si="2"/>
        <v>December</v>
      </c>
      <c r="B32" s="105">
        <f>SUM('table 1'!G14:H14)</f>
        <v>0</v>
      </c>
      <c r="C32" s="105">
        <f>SUM('table 1'!G29:H29)</f>
        <v>13238</v>
      </c>
      <c r="D32" s="85"/>
      <c r="E32" s="105">
        <f>SUM('table 1'!I14:L14)</f>
        <v>0</v>
      </c>
      <c r="F32" s="105">
        <f>SUM('table 1'!I29:L29)</f>
        <v>0</v>
      </c>
      <c r="G32" s="85"/>
      <c r="H32" s="105">
        <f>SUM('table 1'!O14:P14)</f>
        <v>0</v>
      </c>
      <c r="I32" s="105">
        <f>SUM('table 1'!O29:P29)</f>
        <v>0</v>
      </c>
      <c r="J32" s="85"/>
      <c r="K32" s="8"/>
      <c r="L32" s="8"/>
      <c r="M32" s="8"/>
      <c r="N32" s="8"/>
      <c r="O32" s="8"/>
      <c r="P32" s="8"/>
      <c r="Q32" s="8"/>
    </row>
    <row r="33" spans="1:17" s="35" customFormat="1" ht="14.1" customHeight="1" x14ac:dyDescent="0.25">
      <c r="A33" s="36" t="str">
        <f>A17</f>
        <v>ytd</v>
      </c>
      <c r="B33" s="106">
        <f>SUM(B21:B29)</f>
        <v>5293390</v>
      </c>
      <c r="C33" s="106">
        <f>SUM(C21:C29)</f>
        <v>4985161</v>
      </c>
      <c r="D33" s="50">
        <f>IFERROR(B33/C33-1,"")</f>
        <v>6.1829296987599758E-2</v>
      </c>
      <c r="E33" s="106">
        <f>SUM(E21:E29)</f>
        <v>3920364</v>
      </c>
      <c r="F33" s="106">
        <f>SUM(F21:F29)</f>
        <v>3699182</v>
      </c>
      <c r="G33" s="50">
        <f>IFERROR(E33/F33-1,"")</f>
        <v>5.9792137829390413E-2</v>
      </c>
      <c r="H33" s="106">
        <f>SUM(H21:H29)</f>
        <v>264075</v>
      </c>
      <c r="I33" s="106">
        <f>SUM(I21:I29)</f>
        <v>231103</v>
      </c>
      <c r="J33" s="50">
        <f>IFERROR(H33/I33-1,"")</f>
        <v>0.14267231494182253</v>
      </c>
      <c r="K33" s="9"/>
      <c r="L33" s="9"/>
      <c r="M33" s="9"/>
      <c r="N33" s="9"/>
      <c r="O33" s="9"/>
      <c r="P33" s="9"/>
      <c r="Q33" s="9"/>
    </row>
    <row r="34" spans="1:17" s="20" customFormat="1" ht="14.1" customHeight="1" x14ac:dyDescent="0.2">
      <c r="A34" s="43" t="s">
        <v>33</v>
      </c>
      <c r="B34" s="44"/>
      <c r="C34" s="44"/>
      <c r="D34" s="44"/>
      <c r="E34" s="44"/>
      <c r="F34" s="44"/>
      <c r="G34" s="44"/>
      <c r="H34" s="44"/>
      <c r="I34" s="44"/>
      <c r="J34" s="44"/>
      <c r="K34" s="8"/>
      <c r="L34" s="8"/>
      <c r="M34" s="8"/>
      <c r="N34" s="8"/>
      <c r="O34" s="8"/>
      <c r="P34" s="8"/>
      <c r="Q34" s="8"/>
    </row>
    <row r="35" spans="1:17" s="20" customFormat="1" ht="14.1" customHeight="1" x14ac:dyDescent="0.2">
      <c r="A35" s="43" t="s">
        <v>44</v>
      </c>
      <c r="B35" s="44"/>
      <c r="C35" s="44"/>
      <c r="D35" s="44"/>
      <c r="E35" s="44"/>
      <c r="F35" s="44"/>
      <c r="G35" s="44"/>
      <c r="H35" s="44"/>
      <c r="I35" s="44"/>
      <c r="J35" s="44"/>
      <c r="K35" s="8"/>
      <c r="L35" s="8"/>
      <c r="M35" s="8"/>
      <c r="N35" s="8"/>
      <c r="O35" s="8"/>
      <c r="P35" s="8"/>
      <c r="Q35" s="8"/>
    </row>
    <row r="36" spans="1:17" ht="15" customHeight="1" x14ac:dyDescent="0.25">
      <c r="A36" s="43"/>
    </row>
  </sheetData>
  <mergeCells count="6">
    <mergeCell ref="H3:J3"/>
    <mergeCell ref="H19:J19"/>
    <mergeCell ref="B3:D3"/>
    <mergeCell ref="E3:G3"/>
    <mergeCell ref="B19:D19"/>
    <mergeCell ref="E19:G19"/>
  </mergeCells>
  <conditionalFormatting sqref="D5:D17">
    <cfRule type="cellIs" dxfId="13" priority="1" operator="lessThan">
      <formula>0</formula>
    </cfRule>
  </conditionalFormatting>
  <conditionalFormatting sqref="D21:D33">
    <cfRule type="cellIs" dxfId="12" priority="4" operator="lessThan">
      <formula>0</formula>
    </cfRule>
  </conditionalFormatting>
  <conditionalFormatting sqref="G5:G17">
    <cfRule type="cellIs" dxfId="11" priority="2" operator="lessThan">
      <formula>0</formula>
    </cfRule>
  </conditionalFormatting>
  <conditionalFormatting sqref="G21:G33">
    <cfRule type="cellIs" dxfId="10" priority="5" operator="lessThan">
      <formula>0</formula>
    </cfRule>
  </conditionalFormatting>
  <conditionalFormatting sqref="J5:J17">
    <cfRule type="cellIs" dxfId="9" priority="3" operator="lessThan">
      <formula>0</formula>
    </cfRule>
  </conditionalFormatting>
  <conditionalFormatting sqref="J21:J33">
    <cfRule type="cellIs" dxfId="8" priority="6" operator="lessThan">
      <formula>0</formula>
    </cfRule>
  </conditionalFormatting>
  <pageMargins left="0.7" right="0.7" top="0.75" bottom="0.75" header="0.3" footer="0.3"/>
  <ignoredErrors>
    <ignoredError sqref="A1:C13 A18:C29 A17 D17 A14:C16 E14:F16 G17 H14:I16 J17 A33 D33 A30:C32 E30:F32 G33 H30:I32 J33 K1:XFD1048576 J1:J13 J18:J29 H1:I13 H18:I29 G1:G13 G18:G29 E1:F13 E18:F29 D1:D13 D18:D29 A34:J1048576" evalError="1" formula="1" formulaRange="1" unlockedFormula="1" emptyCellReference="1" calculatedColumn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58"/>
  <sheetViews>
    <sheetView showGridLines="0" showZeros="0" zoomScale="80" zoomScaleNormal="80" workbookViewId="0"/>
  </sheetViews>
  <sheetFormatPr defaultColWidth="9.140625" defaultRowHeight="15" x14ac:dyDescent="0.25"/>
  <cols>
    <col min="1" max="1" width="14.28515625" style="76" customWidth="1"/>
    <col min="2" max="20" width="11.42578125" style="53" customWidth="1"/>
    <col min="21" max="21" width="12.85546875" style="53" customWidth="1"/>
    <col min="22" max="22" width="11.28515625" style="95" customWidth="1"/>
    <col min="23" max="23" width="11.85546875" customWidth="1"/>
  </cols>
  <sheetData>
    <row r="1" spans="1:23" s="1" customFormat="1" ht="21" customHeight="1" x14ac:dyDescent="0.3">
      <c r="A1" s="51" t="s">
        <v>64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3"/>
      <c r="S1" s="53"/>
      <c r="T1" s="53"/>
      <c r="U1" s="53"/>
      <c r="V1" s="92"/>
    </row>
    <row r="2" spans="1:23" s="2" customFormat="1" ht="13.5" customHeight="1" x14ac:dyDescent="0.25">
      <c r="A2" s="54">
        <v>2026</v>
      </c>
      <c r="B2" s="55" t="s">
        <v>0</v>
      </c>
      <c r="C2" s="56" t="s">
        <v>1</v>
      </c>
      <c r="D2" s="56" t="s">
        <v>2</v>
      </c>
      <c r="E2" s="56" t="s">
        <v>3</v>
      </c>
      <c r="F2" s="57" t="s">
        <v>4</v>
      </c>
      <c r="G2" s="55" t="s">
        <v>5</v>
      </c>
      <c r="H2" s="56" t="s">
        <v>6</v>
      </c>
      <c r="I2" s="56" t="s">
        <v>7</v>
      </c>
      <c r="J2" s="56" t="s">
        <v>8</v>
      </c>
      <c r="K2" s="57" t="s">
        <v>9</v>
      </c>
      <c r="L2" s="55" t="s">
        <v>10</v>
      </c>
      <c r="M2" s="56" t="s">
        <v>11</v>
      </c>
      <c r="N2" s="56" t="s">
        <v>12</v>
      </c>
      <c r="O2" s="56" t="s">
        <v>45</v>
      </c>
      <c r="P2" s="57" t="s">
        <v>14</v>
      </c>
      <c r="Q2" s="55" t="s">
        <v>15</v>
      </c>
      <c r="R2" s="56" t="s">
        <v>16</v>
      </c>
      <c r="S2" s="56" t="s">
        <v>17</v>
      </c>
      <c r="T2" s="56" t="s">
        <v>18</v>
      </c>
      <c r="U2" s="57" t="s">
        <v>19</v>
      </c>
      <c r="V2" s="93"/>
    </row>
    <row r="3" spans="1:23" s="3" customFormat="1" ht="14.1" customHeight="1" x14ac:dyDescent="0.25">
      <c r="A3" s="58" t="s">
        <v>20</v>
      </c>
      <c r="B3" s="59">
        <v>275865</v>
      </c>
      <c r="C3" s="59">
        <v>91689</v>
      </c>
      <c r="D3" s="59">
        <v>33365</v>
      </c>
      <c r="E3" s="59">
        <v>12022</v>
      </c>
      <c r="F3" s="59">
        <v>1870</v>
      </c>
      <c r="G3" s="59">
        <v>62378</v>
      </c>
      <c r="H3" s="59">
        <v>33166</v>
      </c>
      <c r="I3" s="59">
        <v>6586</v>
      </c>
      <c r="J3" s="59">
        <v>1809</v>
      </c>
      <c r="K3" s="59">
        <v>1784</v>
      </c>
      <c r="L3" s="59">
        <v>145</v>
      </c>
      <c r="M3" s="59">
        <v>3704</v>
      </c>
      <c r="N3" s="59">
        <v>11873</v>
      </c>
      <c r="O3" s="59">
        <v>4035</v>
      </c>
      <c r="P3" s="59">
        <v>328</v>
      </c>
      <c r="Q3" s="59">
        <v>6205</v>
      </c>
      <c r="R3" s="59">
        <v>641</v>
      </c>
      <c r="S3" s="59">
        <v>3744</v>
      </c>
      <c r="T3" s="59">
        <v>12647</v>
      </c>
      <c r="U3" s="98">
        <f>SUM(B3:T3)</f>
        <v>563856</v>
      </c>
      <c r="V3" s="94"/>
    </row>
    <row r="4" spans="1:23" s="3" customFormat="1" ht="14.1" customHeight="1" x14ac:dyDescent="0.25">
      <c r="A4" s="60" t="s">
        <v>21</v>
      </c>
      <c r="B4" s="61">
        <v>278062</v>
      </c>
      <c r="C4" s="61">
        <v>94682</v>
      </c>
      <c r="D4" s="61">
        <v>29571</v>
      </c>
      <c r="E4" s="61">
        <v>10030</v>
      </c>
      <c r="F4" s="61">
        <v>1580</v>
      </c>
      <c r="G4" s="61">
        <v>67247</v>
      </c>
      <c r="H4" s="61">
        <v>33379</v>
      </c>
      <c r="I4" s="61">
        <v>12152</v>
      </c>
      <c r="J4" s="61">
        <v>827</v>
      </c>
      <c r="K4" s="61">
        <v>1553</v>
      </c>
      <c r="L4" s="61">
        <v>89</v>
      </c>
      <c r="M4" s="61">
        <v>3616</v>
      </c>
      <c r="N4" s="61">
        <v>15900</v>
      </c>
      <c r="O4" s="61">
        <v>4510</v>
      </c>
      <c r="P4" s="61">
        <v>485</v>
      </c>
      <c r="Q4" s="61">
        <v>5732</v>
      </c>
      <c r="R4" s="61">
        <v>612</v>
      </c>
      <c r="S4" s="61">
        <v>3887</v>
      </c>
      <c r="T4" s="61">
        <v>11837</v>
      </c>
      <c r="U4" s="99">
        <f>SUM(B4:T4)</f>
        <v>575751</v>
      </c>
      <c r="V4" s="94"/>
      <c r="W4" s="31"/>
    </row>
    <row r="5" spans="1:23" s="3" customFormat="1" ht="14.1" customHeight="1" x14ac:dyDescent="0.25">
      <c r="A5" s="58" t="s">
        <v>22</v>
      </c>
      <c r="B5" s="59">
        <v>310613</v>
      </c>
      <c r="C5" s="59">
        <v>102382</v>
      </c>
      <c r="D5" s="59">
        <v>35481</v>
      </c>
      <c r="E5" s="59">
        <v>12286</v>
      </c>
      <c r="F5" s="59">
        <v>2075</v>
      </c>
      <c r="G5" s="59">
        <v>74819</v>
      </c>
      <c r="H5" s="59">
        <v>36998</v>
      </c>
      <c r="I5" s="59">
        <v>13661</v>
      </c>
      <c r="J5" s="59">
        <v>2285</v>
      </c>
      <c r="K5" s="59">
        <v>2112</v>
      </c>
      <c r="L5" s="59">
        <v>93</v>
      </c>
      <c r="M5" s="59">
        <v>5880</v>
      </c>
      <c r="N5" s="59">
        <v>26148</v>
      </c>
      <c r="O5" s="59">
        <v>5897</v>
      </c>
      <c r="P5" s="59">
        <v>499</v>
      </c>
      <c r="Q5" s="59">
        <v>6562</v>
      </c>
      <c r="R5" s="59">
        <v>859</v>
      </c>
      <c r="S5" s="59">
        <v>3875</v>
      </c>
      <c r="T5" s="59">
        <v>13941</v>
      </c>
      <c r="U5" s="98">
        <f t="shared" ref="U5:U14" si="0">SUM(B5:T5)</f>
        <v>656466</v>
      </c>
      <c r="V5" s="94"/>
    </row>
    <row r="6" spans="1:23" s="3" customFormat="1" ht="14.1" customHeight="1" x14ac:dyDescent="0.25">
      <c r="A6" s="60" t="s">
        <v>23</v>
      </c>
      <c r="B6" s="61">
        <v>378752</v>
      </c>
      <c r="C6" s="61">
        <v>103621</v>
      </c>
      <c r="D6" s="61">
        <v>45210</v>
      </c>
      <c r="E6" s="61">
        <v>16082</v>
      </c>
      <c r="F6" s="61">
        <v>2785</v>
      </c>
      <c r="G6" s="61">
        <v>83074</v>
      </c>
      <c r="H6" s="61">
        <v>39817</v>
      </c>
      <c r="I6" s="61">
        <v>17138</v>
      </c>
      <c r="J6" s="61">
        <v>3518</v>
      </c>
      <c r="K6" s="61">
        <v>3433</v>
      </c>
      <c r="L6" s="61">
        <v>235</v>
      </c>
      <c r="M6" s="61">
        <v>13973</v>
      </c>
      <c r="N6" s="61">
        <v>52487</v>
      </c>
      <c r="O6" s="61">
        <v>9276</v>
      </c>
      <c r="P6" s="61">
        <v>792</v>
      </c>
      <c r="Q6" s="61">
        <v>8066</v>
      </c>
      <c r="R6" s="61">
        <v>1665</v>
      </c>
      <c r="S6" s="61">
        <v>4176</v>
      </c>
      <c r="T6" s="61">
        <v>18120</v>
      </c>
      <c r="U6" s="61">
        <f t="shared" si="0"/>
        <v>802220</v>
      </c>
      <c r="V6" s="94"/>
      <c r="W6" s="31"/>
    </row>
    <row r="7" spans="1:23" s="3" customFormat="1" ht="14.1" customHeight="1" x14ac:dyDescent="0.25">
      <c r="A7" s="58" t="s">
        <v>24</v>
      </c>
      <c r="B7" s="59">
        <v>444710</v>
      </c>
      <c r="C7" s="59">
        <v>101156</v>
      </c>
      <c r="D7" s="59">
        <v>38943</v>
      </c>
      <c r="E7" s="59">
        <v>14656</v>
      </c>
      <c r="F7" s="59">
        <v>3264</v>
      </c>
      <c r="G7" s="59">
        <v>79127</v>
      </c>
      <c r="H7" s="59">
        <v>42748</v>
      </c>
      <c r="I7" s="59">
        <v>19322</v>
      </c>
      <c r="J7" s="59">
        <v>5680</v>
      </c>
      <c r="K7" s="59">
        <v>5189</v>
      </c>
      <c r="L7" s="59">
        <v>228</v>
      </c>
      <c r="M7" s="59">
        <v>29771</v>
      </c>
      <c r="N7" s="59">
        <v>71079</v>
      </c>
      <c r="O7" s="59">
        <v>20936</v>
      </c>
      <c r="P7" s="59">
        <v>799</v>
      </c>
      <c r="Q7" s="59">
        <v>8867</v>
      </c>
      <c r="R7" s="59">
        <v>2855</v>
      </c>
      <c r="S7" s="59">
        <v>4846</v>
      </c>
      <c r="T7" s="59">
        <v>18048</v>
      </c>
      <c r="U7" s="59">
        <f t="shared" si="0"/>
        <v>912224</v>
      </c>
      <c r="V7" s="94"/>
    </row>
    <row r="8" spans="1:23" s="3" customFormat="1" ht="14.1" customHeight="1" x14ac:dyDescent="0.25">
      <c r="A8" s="60" t="s">
        <v>25</v>
      </c>
      <c r="B8" s="61">
        <v>516048</v>
      </c>
      <c r="C8" s="61">
        <v>116932</v>
      </c>
      <c r="D8" s="61">
        <v>44014</v>
      </c>
      <c r="E8" s="61">
        <v>17147</v>
      </c>
      <c r="F8" s="61">
        <v>4756</v>
      </c>
      <c r="G8" s="61">
        <v>83567</v>
      </c>
      <c r="H8" s="61">
        <v>52107</v>
      </c>
      <c r="I8" s="61">
        <v>24813</v>
      </c>
      <c r="J8" s="61">
        <v>9487</v>
      </c>
      <c r="K8" s="61">
        <v>9197</v>
      </c>
      <c r="L8" s="61">
        <v>439</v>
      </c>
      <c r="M8" s="61">
        <v>37901</v>
      </c>
      <c r="N8" s="61">
        <v>73074</v>
      </c>
      <c r="O8" s="61">
        <v>29554</v>
      </c>
      <c r="P8" s="61">
        <v>1488</v>
      </c>
      <c r="Q8" s="61">
        <v>11734</v>
      </c>
      <c r="R8" s="61">
        <v>5428</v>
      </c>
      <c r="S8" s="61">
        <v>4354</v>
      </c>
      <c r="T8" s="61">
        <v>21099</v>
      </c>
      <c r="U8" s="61">
        <f t="shared" si="0"/>
        <v>1063139</v>
      </c>
      <c r="V8" s="94"/>
      <c r="W8" s="31"/>
    </row>
    <row r="9" spans="1:23" s="3" customFormat="1" ht="14.1" customHeight="1" x14ac:dyDescent="0.25">
      <c r="A9" s="58" t="s">
        <v>26</v>
      </c>
      <c r="B9" s="59">
        <v>558070</v>
      </c>
      <c r="C9" s="59">
        <v>129355</v>
      </c>
      <c r="D9" s="59">
        <v>52324</v>
      </c>
      <c r="E9" s="59">
        <v>22106</v>
      </c>
      <c r="F9" s="59">
        <v>7358</v>
      </c>
      <c r="G9" s="59">
        <v>97779</v>
      </c>
      <c r="H9" s="59">
        <v>58438</v>
      </c>
      <c r="I9" s="59">
        <v>28636</v>
      </c>
      <c r="J9" s="59">
        <v>10077</v>
      </c>
      <c r="K9" s="59">
        <v>11974</v>
      </c>
      <c r="L9" s="59">
        <v>575</v>
      </c>
      <c r="M9" s="59">
        <v>43677</v>
      </c>
      <c r="N9" s="59">
        <v>70131</v>
      </c>
      <c r="O9" s="59">
        <v>34185</v>
      </c>
      <c r="P9" s="59">
        <v>1841</v>
      </c>
      <c r="Q9" s="59">
        <v>15003</v>
      </c>
      <c r="R9" s="59">
        <v>6509</v>
      </c>
      <c r="S9" s="59">
        <v>5076</v>
      </c>
      <c r="T9" s="59">
        <v>25566</v>
      </c>
      <c r="U9" s="59">
        <f t="shared" si="0"/>
        <v>1178680</v>
      </c>
      <c r="V9" s="94"/>
    </row>
    <row r="10" spans="1:23" s="3" customFormat="1" ht="14.1" customHeight="1" x14ac:dyDescent="0.25">
      <c r="A10" s="60" t="s">
        <v>27</v>
      </c>
      <c r="B10" s="61">
        <v>589808</v>
      </c>
      <c r="C10" s="61">
        <v>118976</v>
      </c>
      <c r="D10" s="61">
        <v>56285</v>
      </c>
      <c r="E10" s="61">
        <v>20882</v>
      </c>
      <c r="F10" s="61">
        <v>7619</v>
      </c>
      <c r="G10" s="61">
        <v>95897</v>
      </c>
      <c r="H10" s="61">
        <v>57936</v>
      </c>
      <c r="I10" s="61">
        <v>28808</v>
      </c>
      <c r="J10" s="61">
        <v>10089</v>
      </c>
      <c r="K10" s="61">
        <v>11533</v>
      </c>
      <c r="L10" s="61">
        <v>583</v>
      </c>
      <c r="M10" s="61">
        <v>42041</v>
      </c>
      <c r="N10" s="61">
        <v>72102</v>
      </c>
      <c r="O10" s="61">
        <v>33218</v>
      </c>
      <c r="P10" s="61">
        <v>1993</v>
      </c>
      <c r="Q10" s="61">
        <v>14617</v>
      </c>
      <c r="R10" s="61">
        <v>6322</v>
      </c>
      <c r="S10" s="61">
        <v>4972</v>
      </c>
      <c r="T10" s="61">
        <v>23784</v>
      </c>
      <c r="U10" s="61">
        <f t="shared" si="0"/>
        <v>1197465</v>
      </c>
      <c r="V10" s="94"/>
      <c r="W10" s="31"/>
    </row>
    <row r="11" spans="1:23" s="3" customFormat="1" ht="14.1" customHeight="1" x14ac:dyDescent="0.25">
      <c r="A11" s="58" t="s">
        <v>28</v>
      </c>
      <c r="B11" s="59">
        <v>541543</v>
      </c>
      <c r="C11" s="59">
        <v>123784</v>
      </c>
      <c r="D11" s="59">
        <v>44876</v>
      </c>
      <c r="E11" s="59">
        <v>16384</v>
      </c>
      <c r="F11" s="59">
        <v>4448</v>
      </c>
      <c r="G11" s="59">
        <v>84345</v>
      </c>
      <c r="H11" s="59">
        <v>51163</v>
      </c>
      <c r="I11" s="59">
        <v>23096</v>
      </c>
      <c r="J11" s="59">
        <v>6978</v>
      </c>
      <c r="K11" s="59">
        <v>8711</v>
      </c>
      <c r="L11" s="59">
        <v>515</v>
      </c>
      <c r="M11" s="59">
        <v>32685</v>
      </c>
      <c r="N11" s="59">
        <v>70924</v>
      </c>
      <c r="O11" s="59">
        <v>25345</v>
      </c>
      <c r="P11" s="59">
        <v>1603</v>
      </c>
      <c r="Q11" s="59">
        <v>9961</v>
      </c>
      <c r="R11" s="59">
        <v>4938</v>
      </c>
      <c r="S11" s="59">
        <v>4828</v>
      </c>
      <c r="T11" s="59">
        <v>19371</v>
      </c>
      <c r="U11" s="59">
        <f t="shared" si="0"/>
        <v>1075498</v>
      </c>
      <c r="V11" s="94"/>
    </row>
    <row r="12" spans="1:23" s="3" customFormat="1" ht="14.1" customHeight="1" x14ac:dyDescent="0.25">
      <c r="A12" s="60" t="s">
        <v>29</v>
      </c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  <c r="Q12" s="61"/>
      <c r="R12" s="61"/>
      <c r="S12" s="61"/>
      <c r="T12" s="61"/>
      <c r="U12" s="61">
        <f t="shared" si="0"/>
        <v>0</v>
      </c>
      <c r="V12" s="94"/>
      <c r="W12" s="31"/>
    </row>
    <row r="13" spans="1:23" s="3" customFormat="1" ht="14.1" customHeight="1" x14ac:dyDescent="0.25">
      <c r="A13" s="58" t="s">
        <v>30</v>
      </c>
      <c r="B13" s="59"/>
      <c r="C13" s="59"/>
      <c r="D13" s="59"/>
      <c r="E13" s="59"/>
      <c r="F13" s="59"/>
      <c r="G13" s="59"/>
      <c r="H13" s="59"/>
      <c r="I13" s="59"/>
      <c r="J13" s="59"/>
      <c r="K13" s="59"/>
      <c r="L13" s="59"/>
      <c r="M13" s="59"/>
      <c r="N13" s="59"/>
      <c r="O13" s="59"/>
      <c r="P13" s="59"/>
      <c r="Q13" s="59"/>
      <c r="R13" s="59"/>
      <c r="S13" s="59"/>
      <c r="T13" s="59"/>
      <c r="U13" s="59">
        <f t="shared" si="0"/>
        <v>0</v>
      </c>
      <c r="V13" s="94"/>
    </row>
    <row r="14" spans="1:23" s="3" customFormat="1" ht="14.1" customHeight="1" x14ac:dyDescent="0.25">
      <c r="A14" s="78" t="s">
        <v>31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  <c r="O14" s="79"/>
      <c r="P14" s="79"/>
      <c r="Q14" s="79"/>
      <c r="R14" s="79"/>
      <c r="S14" s="79"/>
      <c r="T14" s="79"/>
      <c r="U14" s="79">
        <f t="shared" si="0"/>
        <v>0</v>
      </c>
      <c r="V14" s="94"/>
      <c r="W14" s="31"/>
    </row>
    <row r="15" spans="1:23" s="3" customFormat="1" ht="14.1" customHeight="1" x14ac:dyDescent="0.25">
      <c r="A15" s="62" t="s">
        <v>32</v>
      </c>
      <c r="B15" s="100">
        <f>SUM(B3:B14)</f>
        <v>3893471</v>
      </c>
      <c r="C15" s="100">
        <f t="shared" ref="C15:U15" si="1">SUM(C3:C14)</f>
        <v>982577</v>
      </c>
      <c r="D15" s="63">
        <f t="shared" si="1"/>
        <v>380069</v>
      </c>
      <c r="E15" s="63">
        <f t="shared" si="1"/>
        <v>141595</v>
      </c>
      <c r="F15" s="63">
        <f t="shared" si="1"/>
        <v>35755</v>
      </c>
      <c r="G15" s="63">
        <f t="shared" si="1"/>
        <v>728233</v>
      </c>
      <c r="H15" s="63">
        <f t="shared" si="1"/>
        <v>405752</v>
      </c>
      <c r="I15" s="63">
        <f t="shared" si="1"/>
        <v>174212</v>
      </c>
      <c r="J15" s="63">
        <f t="shared" si="1"/>
        <v>50750</v>
      </c>
      <c r="K15" s="63">
        <f t="shared" si="1"/>
        <v>55486</v>
      </c>
      <c r="L15" s="63">
        <f t="shared" si="1"/>
        <v>2902</v>
      </c>
      <c r="M15" s="63">
        <f t="shared" si="1"/>
        <v>213248</v>
      </c>
      <c r="N15" s="63">
        <f t="shared" si="1"/>
        <v>463718</v>
      </c>
      <c r="O15" s="63">
        <f t="shared" si="1"/>
        <v>166956</v>
      </c>
      <c r="P15" s="63">
        <f t="shared" si="1"/>
        <v>9828</v>
      </c>
      <c r="Q15" s="63">
        <f t="shared" si="1"/>
        <v>86747</v>
      </c>
      <c r="R15" s="63">
        <f t="shared" si="1"/>
        <v>29829</v>
      </c>
      <c r="S15" s="63">
        <f t="shared" si="1"/>
        <v>39758</v>
      </c>
      <c r="T15" s="63">
        <f t="shared" si="1"/>
        <v>164413</v>
      </c>
      <c r="U15" s="63">
        <f t="shared" si="1"/>
        <v>8025299</v>
      </c>
      <c r="V15" s="94"/>
    </row>
    <row r="16" spans="1:23" ht="14.25" customHeight="1" x14ac:dyDescent="0.25">
      <c r="A16" s="64"/>
      <c r="B16" s="65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</row>
    <row r="17" spans="1:23" s="2" customFormat="1" ht="13.5" customHeight="1" x14ac:dyDescent="0.25">
      <c r="A17" s="54">
        <v>2025</v>
      </c>
      <c r="B17" s="55" t="str">
        <f>B2</f>
        <v>Athens</v>
      </c>
      <c r="C17" s="56" t="str">
        <f t="shared" ref="C17:U17" si="2">C2</f>
        <v>Thessaloniki</v>
      </c>
      <c r="D17" s="56" t="str">
        <f t="shared" si="2"/>
        <v>Rhodes</v>
      </c>
      <c r="E17" s="56" t="str">
        <f t="shared" si="2"/>
        <v>Kos</v>
      </c>
      <c r="F17" s="57" t="str">
        <f t="shared" si="2"/>
        <v>Κarpathos</v>
      </c>
      <c r="G17" s="55" t="str">
        <f t="shared" si="2"/>
        <v>Heraklion</v>
      </c>
      <c r="H17" s="56" t="str">
        <f t="shared" si="2"/>
        <v>Chania</v>
      </c>
      <c r="I17" s="56" t="str">
        <f t="shared" si="2"/>
        <v>Corfu</v>
      </c>
      <c r="J17" s="56" t="str">
        <f t="shared" si="2"/>
        <v>Zakynthos</v>
      </c>
      <c r="K17" s="57" t="str">
        <f t="shared" si="2"/>
        <v>Kefalonia</v>
      </c>
      <c r="L17" s="55" t="str">
        <f t="shared" si="2"/>
        <v xml:space="preserve">Aktio </v>
      </c>
      <c r="M17" s="56" t="str">
        <f t="shared" si="2"/>
        <v>Mykonos</v>
      </c>
      <c r="N17" s="56" t="str">
        <f t="shared" si="2"/>
        <v>Santorini</v>
      </c>
      <c r="O17" s="56" t="str">
        <f t="shared" si="2"/>
        <v xml:space="preserve">Paros </v>
      </c>
      <c r="P17" s="57" t="str">
        <f t="shared" si="2"/>
        <v>Kalamata</v>
      </c>
      <c r="Q17" s="55" t="str">
        <f t="shared" si="2"/>
        <v>Samos</v>
      </c>
      <c r="R17" s="56" t="str">
        <f t="shared" si="2"/>
        <v>Skiathos</v>
      </c>
      <c r="S17" s="56" t="str">
        <f t="shared" si="2"/>
        <v>Kavala</v>
      </c>
      <c r="T17" s="56" t="str">
        <f t="shared" si="2"/>
        <v>Mytilene</v>
      </c>
      <c r="U17" s="57" t="str">
        <f t="shared" si="2"/>
        <v>Total</v>
      </c>
      <c r="V17" s="93"/>
    </row>
    <row r="18" spans="1:23" s="3" customFormat="1" ht="14.1" customHeight="1" x14ac:dyDescent="0.25">
      <c r="A18" s="58" t="str">
        <f>A3</f>
        <v>January</v>
      </c>
      <c r="B18" s="59">
        <v>257383</v>
      </c>
      <c r="C18" s="59">
        <v>85681</v>
      </c>
      <c r="D18" s="59">
        <v>29870</v>
      </c>
      <c r="E18" s="59">
        <v>11398</v>
      </c>
      <c r="F18" s="59">
        <v>1710</v>
      </c>
      <c r="G18" s="59">
        <v>66489</v>
      </c>
      <c r="H18" s="59">
        <v>30279</v>
      </c>
      <c r="I18" s="59">
        <v>4883</v>
      </c>
      <c r="J18" s="59">
        <v>1843</v>
      </c>
      <c r="K18" s="59">
        <v>1780</v>
      </c>
      <c r="L18" s="59">
        <v>70</v>
      </c>
      <c r="M18" s="59">
        <v>3507</v>
      </c>
      <c r="N18" s="59">
        <v>9680</v>
      </c>
      <c r="O18" s="59">
        <v>4265</v>
      </c>
      <c r="P18" s="59">
        <v>428</v>
      </c>
      <c r="Q18" s="59">
        <v>6083</v>
      </c>
      <c r="R18" s="59">
        <v>623</v>
      </c>
      <c r="S18" s="59">
        <v>673</v>
      </c>
      <c r="T18" s="59">
        <v>12013</v>
      </c>
      <c r="U18" s="98">
        <f>SUM(B18:T18)</f>
        <v>528658</v>
      </c>
      <c r="V18" s="94"/>
    </row>
    <row r="19" spans="1:23" s="3" customFormat="1" ht="14.1" customHeight="1" x14ac:dyDescent="0.25">
      <c r="A19" s="60" t="str">
        <f>A4</f>
        <v>February</v>
      </c>
      <c r="B19" s="61">
        <v>255097</v>
      </c>
      <c r="C19" s="61">
        <v>88070</v>
      </c>
      <c r="D19" s="61">
        <v>27349</v>
      </c>
      <c r="E19" s="61">
        <v>9033</v>
      </c>
      <c r="F19" s="61">
        <v>1671</v>
      </c>
      <c r="G19" s="61">
        <v>60623</v>
      </c>
      <c r="H19" s="61">
        <v>29294</v>
      </c>
      <c r="I19" s="61">
        <v>11357</v>
      </c>
      <c r="J19" s="61">
        <v>544</v>
      </c>
      <c r="K19" s="61">
        <v>1456</v>
      </c>
      <c r="L19" s="61">
        <v>52</v>
      </c>
      <c r="M19" s="61">
        <v>2157</v>
      </c>
      <c r="N19" s="61">
        <v>10773</v>
      </c>
      <c r="O19" s="61">
        <v>2893</v>
      </c>
      <c r="P19" s="61">
        <v>487</v>
      </c>
      <c r="Q19" s="61">
        <v>5580</v>
      </c>
      <c r="R19" s="61">
        <v>550</v>
      </c>
      <c r="S19" s="61">
        <v>2972</v>
      </c>
      <c r="T19" s="61">
        <v>11120</v>
      </c>
      <c r="U19" s="99">
        <f>SUM(B19:T19)</f>
        <v>521078</v>
      </c>
      <c r="V19" s="94"/>
      <c r="W19" s="31"/>
    </row>
    <row r="20" spans="1:23" s="3" customFormat="1" ht="14.1" customHeight="1" x14ac:dyDescent="0.25">
      <c r="A20" s="58" t="str">
        <f t="shared" ref="A20:A29" si="3">A5</f>
        <v>March</v>
      </c>
      <c r="B20" s="59">
        <v>300227</v>
      </c>
      <c r="C20" s="59">
        <v>96723</v>
      </c>
      <c r="D20" s="59">
        <v>35100</v>
      </c>
      <c r="E20" s="59">
        <v>11464</v>
      </c>
      <c r="F20" s="59">
        <v>1851</v>
      </c>
      <c r="G20" s="59">
        <v>69490</v>
      </c>
      <c r="H20" s="59">
        <v>35776</v>
      </c>
      <c r="I20" s="59">
        <v>13249</v>
      </c>
      <c r="J20" s="59">
        <v>1923</v>
      </c>
      <c r="K20" s="59">
        <v>1878</v>
      </c>
      <c r="L20" s="59">
        <v>89</v>
      </c>
      <c r="M20" s="59">
        <v>6297</v>
      </c>
      <c r="N20" s="59">
        <v>21338</v>
      </c>
      <c r="O20" s="59">
        <v>1792</v>
      </c>
      <c r="P20" s="59">
        <v>709</v>
      </c>
      <c r="Q20" s="59">
        <v>6091</v>
      </c>
      <c r="R20" s="59">
        <v>876</v>
      </c>
      <c r="S20" s="59">
        <v>3300</v>
      </c>
      <c r="T20" s="59">
        <v>13467</v>
      </c>
      <c r="U20" s="98">
        <f t="shared" ref="U20:U29" si="4">SUM(B20:T20)</f>
        <v>621640</v>
      </c>
      <c r="V20" s="94"/>
    </row>
    <row r="21" spans="1:23" s="3" customFormat="1" ht="14.1" customHeight="1" x14ac:dyDescent="0.25">
      <c r="A21" s="60" t="str">
        <f t="shared" si="3"/>
        <v>April</v>
      </c>
      <c r="B21" s="61">
        <v>355388</v>
      </c>
      <c r="C21" s="61">
        <v>99104</v>
      </c>
      <c r="D21" s="61">
        <v>44108</v>
      </c>
      <c r="E21" s="61">
        <v>15417</v>
      </c>
      <c r="F21" s="61">
        <v>2738</v>
      </c>
      <c r="G21" s="61">
        <v>82579</v>
      </c>
      <c r="H21" s="61">
        <v>39927</v>
      </c>
      <c r="I21" s="61">
        <v>16421</v>
      </c>
      <c r="J21" s="61">
        <v>3724</v>
      </c>
      <c r="K21" s="61">
        <v>3214</v>
      </c>
      <c r="L21" s="61">
        <v>191</v>
      </c>
      <c r="M21" s="61">
        <v>15135</v>
      </c>
      <c r="N21" s="61">
        <v>44335</v>
      </c>
      <c r="O21" s="61">
        <v>9831</v>
      </c>
      <c r="P21" s="61">
        <v>786</v>
      </c>
      <c r="Q21" s="61">
        <v>7607</v>
      </c>
      <c r="R21" s="61">
        <v>1821</v>
      </c>
      <c r="S21" s="61">
        <v>3395</v>
      </c>
      <c r="T21" s="61">
        <v>17461</v>
      </c>
      <c r="U21" s="61">
        <f t="shared" si="4"/>
        <v>763182</v>
      </c>
      <c r="V21" s="94"/>
      <c r="W21" s="31"/>
    </row>
    <row r="22" spans="1:23" s="3" customFormat="1" ht="14.1" customHeight="1" x14ac:dyDescent="0.25">
      <c r="A22" s="58" t="str">
        <f t="shared" si="3"/>
        <v>May</v>
      </c>
      <c r="B22" s="59">
        <v>428110</v>
      </c>
      <c r="C22" s="59">
        <v>101194</v>
      </c>
      <c r="D22" s="59">
        <v>41369</v>
      </c>
      <c r="E22" s="59">
        <v>13744</v>
      </c>
      <c r="F22" s="59">
        <v>2911</v>
      </c>
      <c r="G22" s="59">
        <v>81321</v>
      </c>
      <c r="H22" s="59">
        <v>40169</v>
      </c>
      <c r="I22" s="59">
        <v>18390</v>
      </c>
      <c r="J22" s="59">
        <v>4571</v>
      </c>
      <c r="K22" s="59">
        <v>4153</v>
      </c>
      <c r="L22" s="59">
        <v>140</v>
      </c>
      <c r="M22" s="59">
        <v>29936</v>
      </c>
      <c r="N22" s="59">
        <v>64784</v>
      </c>
      <c r="O22" s="59">
        <v>19840</v>
      </c>
      <c r="P22" s="59">
        <v>780</v>
      </c>
      <c r="Q22" s="59">
        <v>8411</v>
      </c>
      <c r="R22" s="59">
        <v>2399</v>
      </c>
      <c r="S22" s="59">
        <v>3768</v>
      </c>
      <c r="T22" s="59">
        <v>18170</v>
      </c>
      <c r="U22" s="59">
        <f t="shared" si="4"/>
        <v>884160</v>
      </c>
      <c r="V22" s="94"/>
    </row>
    <row r="23" spans="1:23" s="3" customFormat="1" ht="14.1" customHeight="1" x14ac:dyDescent="0.25">
      <c r="A23" s="60" t="str">
        <f t="shared" si="3"/>
        <v>June</v>
      </c>
      <c r="B23" s="61">
        <v>503906</v>
      </c>
      <c r="C23" s="61">
        <v>111055</v>
      </c>
      <c r="D23" s="61">
        <v>43464</v>
      </c>
      <c r="E23" s="61">
        <v>17316</v>
      </c>
      <c r="F23" s="61">
        <v>5073</v>
      </c>
      <c r="G23" s="61">
        <v>84777</v>
      </c>
      <c r="H23" s="61">
        <v>46578</v>
      </c>
      <c r="I23" s="61">
        <v>27127</v>
      </c>
      <c r="J23" s="61">
        <v>7145</v>
      </c>
      <c r="K23" s="61">
        <v>9112</v>
      </c>
      <c r="L23" s="61">
        <v>305</v>
      </c>
      <c r="M23" s="61">
        <v>38908</v>
      </c>
      <c r="N23" s="61">
        <v>69257</v>
      </c>
      <c r="O23" s="61">
        <v>28233</v>
      </c>
      <c r="P23" s="61">
        <v>1105</v>
      </c>
      <c r="Q23" s="61">
        <v>10765</v>
      </c>
      <c r="R23" s="61">
        <v>5466</v>
      </c>
      <c r="S23" s="61">
        <v>3981</v>
      </c>
      <c r="T23" s="61">
        <v>19828</v>
      </c>
      <c r="U23" s="61">
        <f t="shared" si="4"/>
        <v>1033401</v>
      </c>
      <c r="V23" s="94"/>
      <c r="W23" s="31"/>
    </row>
    <row r="24" spans="1:23" s="3" customFormat="1" ht="14.1" customHeight="1" x14ac:dyDescent="0.25">
      <c r="A24" s="58" t="str">
        <f t="shared" si="3"/>
        <v>July</v>
      </c>
      <c r="B24" s="59">
        <v>543941</v>
      </c>
      <c r="C24" s="59">
        <v>121871</v>
      </c>
      <c r="D24" s="59">
        <v>49124</v>
      </c>
      <c r="E24" s="59">
        <v>20637</v>
      </c>
      <c r="F24" s="59">
        <v>6597</v>
      </c>
      <c r="G24" s="59">
        <v>91466</v>
      </c>
      <c r="H24" s="59">
        <v>52410</v>
      </c>
      <c r="I24" s="59">
        <v>29503</v>
      </c>
      <c r="J24" s="59">
        <v>7526</v>
      </c>
      <c r="K24" s="59">
        <v>11776</v>
      </c>
      <c r="L24" s="59">
        <v>461</v>
      </c>
      <c r="M24" s="59">
        <v>41575</v>
      </c>
      <c r="N24" s="59">
        <v>67216</v>
      </c>
      <c r="O24" s="59">
        <v>33263</v>
      </c>
      <c r="P24" s="59">
        <v>1432</v>
      </c>
      <c r="Q24" s="59">
        <v>13770</v>
      </c>
      <c r="R24" s="59">
        <v>6089</v>
      </c>
      <c r="S24" s="59">
        <v>3789</v>
      </c>
      <c r="T24" s="59">
        <v>23638</v>
      </c>
      <c r="U24" s="59">
        <f t="shared" si="4"/>
        <v>1126084</v>
      </c>
      <c r="V24" s="94"/>
    </row>
    <row r="25" spans="1:23" s="3" customFormat="1" ht="14.1" customHeight="1" x14ac:dyDescent="0.25">
      <c r="A25" s="60" t="str">
        <f t="shared" si="3"/>
        <v>August</v>
      </c>
      <c r="B25" s="61">
        <v>576934</v>
      </c>
      <c r="C25" s="61">
        <v>114054</v>
      </c>
      <c r="D25" s="61">
        <v>52907</v>
      </c>
      <c r="E25" s="61">
        <v>20558</v>
      </c>
      <c r="F25" s="61">
        <v>6613</v>
      </c>
      <c r="G25" s="61">
        <v>89306</v>
      </c>
      <c r="H25" s="61">
        <v>52256</v>
      </c>
      <c r="I25" s="61">
        <v>30449</v>
      </c>
      <c r="J25" s="61">
        <v>7441</v>
      </c>
      <c r="K25" s="61">
        <v>11276</v>
      </c>
      <c r="L25" s="61">
        <v>504</v>
      </c>
      <c r="M25" s="61">
        <v>40507</v>
      </c>
      <c r="N25" s="61">
        <v>69416</v>
      </c>
      <c r="O25" s="61">
        <v>31330</v>
      </c>
      <c r="P25" s="61">
        <v>1869</v>
      </c>
      <c r="Q25" s="61">
        <v>13208</v>
      </c>
      <c r="R25" s="61">
        <v>6027</v>
      </c>
      <c r="S25" s="61">
        <v>4777</v>
      </c>
      <c r="T25" s="61">
        <v>21416</v>
      </c>
      <c r="U25" s="61">
        <f t="shared" si="4"/>
        <v>1150848</v>
      </c>
      <c r="V25" s="94"/>
      <c r="W25" s="31"/>
    </row>
    <row r="26" spans="1:23" s="3" customFormat="1" ht="14.1" customHeight="1" x14ac:dyDescent="0.25">
      <c r="A26" s="58" t="str">
        <f t="shared" si="3"/>
        <v>September</v>
      </c>
      <c r="B26" s="59">
        <v>528022</v>
      </c>
      <c r="C26" s="59">
        <v>118774</v>
      </c>
      <c r="D26" s="59">
        <v>44461</v>
      </c>
      <c r="E26" s="59">
        <v>16616</v>
      </c>
      <c r="F26" s="59">
        <v>4252</v>
      </c>
      <c r="G26" s="59">
        <v>81756</v>
      </c>
      <c r="H26" s="59">
        <v>46221</v>
      </c>
      <c r="I26" s="59">
        <v>24680</v>
      </c>
      <c r="J26" s="59">
        <v>6186</v>
      </c>
      <c r="K26" s="59">
        <v>8471</v>
      </c>
      <c r="L26" s="59">
        <v>391</v>
      </c>
      <c r="M26" s="59">
        <v>33685</v>
      </c>
      <c r="N26" s="59">
        <v>68903</v>
      </c>
      <c r="O26" s="59">
        <v>24044</v>
      </c>
      <c r="P26" s="59">
        <v>1525</v>
      </c>
      <c r="Q26" s="59">
        <v>9274</v>
      </c>
      <c r="R26" s="59">
        <v>5019</v>
      </c>
      <c r="S26" s="59">
        <v>3769</v>
      </c>
      <c r="T26" s="59">
        <v>16968</v>
      </c>
      <c r="U26" s="59">
        <f t="shared" si="4"/>
        <v>1043017</v>
      </c>
      <c r="V26" s="94"/>
    </row>
    <row r="27" spans="1:23" s="3" customFormat="1" ht="14.1" customHeight="1" x14ac:dyDescent="0.25">
      <c r="A27" s="60" t="str">
        <f t="shared" si="3"/>
        <v>Οctober</v>
      </c>
      <c r="B27" s="61">
        <v>462848</v>
      </c>
      <c r="C27" s="61">
        <v>114442</v>
      </c>
      <c r="D27" s="61">
        <v>39901</v>
      </c>
      <c r="E27" s="61">
        <v>13171</v>
      </c>
      <c r="F27" s="61">
        <v>2659</v>
      </c>
      <c r="G27" s="61">
        <v>75698</v>
      </c>
      <c r="H27" s="61">
        <v>41920</v>
      </c>
      <c r="I27" s="61">
        <v>17816</v>
      </c>
      <c r="J27" s="61">
        <v>3490</v>
      </c>
      <c r="K27" s="61">
        <v>3407</v>
      </c>
      <c r="L27" s="61">
        <v>178</v>
      </c>
      <c r="M27" s="61">
        <v>17329</v>
      </c>
      <c r="N27" s="61">
        <v>56269</v>
      </c>
      <c r="O27" s="61">
        <v>10239</v>
      </c>
      <c r="P27" s="61">
        <v>1038</v>
      </c>
      <c r="Q27" s="61">
        <v>7247</v>
      </c>
      <c r="R27" s="61">
        <v>1704</v>
      </c>
      <c r="S27" s="61">
        <v>3846</v>
      </c>
      <c r="T27" s="61">
        <v>16322</v>
      </c>
      <c r="U27" s="61">
        <f t="shared" si="4"/>
        <v>889524</v>
      </c>
      <c r="V27" s="94"/>
      <c r="W27" s="31"/>
    </row>
    <row r="28" spans="1:23" s="3" customFormat="1" ht="14.1" customHeight="1" x14ac:dyDescent="0.25">
      <c r="A28" s="58" t="str">
        <f t="shared" si="3"/>
        <v>Νovember</v>
      </c>
      <c r="B28" s="59">
        <v>356195</v>
      </c>
      <c r="C28" s="59">
        <v>107960</v>
      </c>
      <c r="D28" s="59">
        <v>33376</v>
      </c>
      <c r="E28" s="59">
        <v>11262</v>
      </c>
      <c r="F28" s="59">
        <v>1707</v>
      </c>
      <c r="G28" s="59">
        <v>72240</v>
      </c>
      <c r="H28" s="59">
        <v>35274</v>
      </c>
      <c r="I28" s="59">
        <v>11878</v>
      </c>
      <c r="J28" s="59">
        <v>2132</v>
      </c>
      <c r="K28" s="59">
        <v>1062</v>
      </c>
      <c r="L28" s="59">
        <v>72</v>
      </c>
      <c r="M28" s="59">
        <v>5369</v>
      </c>
      <c r="N28" s="59">
        <v>25563</v>
      </c>
      <c r="O28" s="59">
        <v>4688</v>
      </c>
      <c r="P28" s="59">
        <v>504</v>
      </c>
      <c r="Q28" s="59">
        <v>6014</v>
      </c>
      <c r="R28" s="59">
        <v>700</v>
      </c>
      <c r="S28" s="59">
        <v>3833</v>
      </c>
      <c r="T28" s="59">
        <v>14671</v>
      </c>
      <c r="U28" s="59">
        <f t="shared" si="4"/>
        <v>694500</v>
      </c>
      <c r="V28" s="94"/>
    </row>
    <row r="29" spans="1:23" s="3" customFormat="1" ht="14.1" customHeight="1" x14ac:dyDescent="0.25">
      <c r="A29" s="60" t="str">
        <f t="shared" si="3"/>
        <v>December</v>
      </c>
      <c r="B29" s="61">
        <v>323420</v>
      </c>
      <c r="C29" s="61">
        <v>114052</v>
      </c>
      <c r="D29" s="61">
        <v>31988</v>
      </c>
      <c r="E29" s="61">
        <v>11200</v>
      </c>
      <c r="F29" s="61">
        <v>1406</v>
      </c>
      <c r="G29" s="61">
        <v>75319</v>
      </c>
      <c r="H29" s="61">
        <v>32858</v>
      </c>
      <c r="I29" s="61">
        <v>13526</v>
      </c>
      <c r="J29" s="61">
        <v>2131</v>
      </c>
      <c r="K29" s="61">
        <v>1887</v>
      </c>
      <c r="L29" s="61">
        <v>122</v>
      </c>
      <c r="M29" s="61">
        <v>3067</v>
      </c>
      <c r="N29" s="61">
        <v>15916</v>
      </c>
      <c r="O29" s="61">
        <v>3439</v>
      </c>
      <c r="P29" s="61">
        <v>535</v>
      </c>
      <c r="Q29" s="61">
        <v>5780</v>
      </c>
      <c r="R29" s="61">
        <v>569</v>
      </c>
      <c r="S29" s="61">
        <v>4394</v>
      </c>
      <c r="T29" s="61">
        <v>14650</v>
      </c>
      <c r="U29" s="61">
        <f t="shared" si="4"/>
        <v>656259</v>
      </c>
      <c r="V29" s="94"/>
      <c r="W29" s="31"/>
    </row>
    <row r="30" spans="1:23" s="35" customFormat="1" ht="14.1" customHeight="1" x14ac:dyDescent="0.25">
      <c r="A30" s="80" t="s">
        <v>19</v>
      </c>
      <c r="B30" s="101">
        <f>SUM(B18:B29)</f>
        <v>4891471</v>
      </c>
      <c r="C30" s="101">
        <f t="shared" ref="C30:U30" si="5">SUM(C18:C29)</f>
        <v>1272980</v>
      </c>
      <c r="D30" s="81">
        <f t="shared" si="5"/>
        <v>473017</v>
      </c>
      <c r="E30" s="81">
        <f t="shared" si="5"/>
        <v>171816</v>
      </c>
      <c r="F30" s="81">
        <f t="shared" si="5"/>
        <v>39188</v>
      </c>
      <c r="G30" s="81">
        <f t="shared" si="5"/>
        <v>931064</v>
      </c>
      <c r="H30" s="81">
        <f t="shared" si="5"/>
        <v>482962</v>
      </c>
      <c r="I30" s="81">
        <f t="shared" si="5"/>
        <v>219279</v>
      </c>
      <c r="J30" s="81">
        <f t="shared" si="5"/>
        <v>48656</v>
      </c>
      <c r="K30" s="81">
        <f t="shared" si="5"/>
        <v>59472</v>
      </c>
      <c r="L30" s="81">
        <f t="shared" si="5"/>
        <v>2575</v>
      </c>
      <c r="M30" s="81">
        <f t="shared" si="5"/>
        <v>237472</v>
      </c>
      <c r="N30" s="81">
        <f t="shared" si="5"/>
        <v>523450</v>
      </c>
      <c r="O30" s="81">
        <f t="shared" si="5"/>
        <v>173857</v>
      </c>
      <c r="P30" s="81">
        <f t="shared" si="5"/>
        <v>11198</v>
      </c>
      <c r="Q30" s="81">
        <f t="shared" si="5"/>
        <v>99830</v>
      </c>
      <c r="R30" s="81">
        <f t="shared" si="5"/>
        <v>31843</v>
      </c>
      <c r="S30" s="81">
        <f t="shared" si="5"/>
        <v>42497</v>
      </c>
      <c r="T30" s="81">
        <f t="shared" si="5"/>
        <v>199724</v>
      </c>
      <c r="U30" s="81">
        <f t="shared" si="5"/>
        <v>9912351</v>
      </c>
      <c r="V30" s="96"/>
    </row>
    <row r="31" spans="1:23" s="35" customFormat="1" ht="14.1" customHeight="1" x14ac:dyDescent="0.25">
      <c r="A31" s="66" t="str">
        <f>A15</f>
        <v xml:space="preserve">ytd </v>
      </c>
      <c r="B31" s="102">
        <f>SUM(B18:B26)</f>
        <v>3749008</v>
      </c>
      <c r="C31" s="102">
        <f>SUM(C18:C26)</f>
        <v>936526</v>
      </c>
      <c r="D31" s="67">
        <f>SUM(D18:D26)</f>
        <v>367752</v>
      </c>
      <c r="E31" s="67">
        <f>SUM(E18:E26)</f>
        <v>136183</v>
      </c>
      <c r="F31" s="67">
        <f>SUM(F18:F26)</f>
        <v>33416</v>
      </c>
      <c r="G31" s="67">
        <f>SUM(G18:G26)</f>
        <v>707807</v>
      </c>
      <c r="H31" s="67">
        <f>SUM(H18:H26)</f>
        <v>372910</v>
      </c>
      <c r="I31" s="67">
        <f>SUM(I18:I26)</f>
        <v>176059</v>
      </c>
      <c r="J31" s="67">
        <f>SUM(J18:J26)</f>
        <v>40903</v>
      </c>
      <c r="K31" s="67">
        <f>SUM(K18:K26)</f>
        <v>53116</v>
      </c>
      <c r="L31" s="67">
        <f>SUM(L18:L26)</f>
        <v>2203</v>
      </c>
      <c r="M31" s="67">
        <f>SUM(M18:M26)</f>
        <v>211707</v>
      </c>
      <c r="N31" s="67">
        <f>SUM(N18:N26)</f>
        <v>425702</v>
      </c>
      <c r="O31" s="67">
        <f>SUM(O18:O26)</f>
        <v>155491</v>
      </c>
      <c r="P31" s="67">
        <f>SUM(P18:P26)</f>
        <v>9121</v>
      </c>
      <c r="Q31" s="67">
        <f>SUM(Q18:Q26)</f>
        <v>80789</v>
      </c>
      <c r="R31" s="67">
        <f>SUM(R18:R26)</f>
        <v>28870</v>
      </c>
      <c r="S31" s="67">
        <f>SUM(S18:S26)</f>
        <v>30424</v>
      </c>
      <c r="T31" s="67">
        <f>SUM(T18:T26)</f>
        <v>154081</v>
      </c>
      <c r="U31" s="102">
        <f>SUM(U18:U26)</f>
        <v>7672068</v>
      </c>
      <c r="V31" s="96"/>
      <c r="W31" s="38"/>
    </row>
    <row r="32" spans="1:23" s="3" customFormat="1" ht="14.1" customHeight="1" x14ac:dyDescent="0.25">
      <c r="A32" s="68"/>
      <c r="B32" s="69"/>
      <c r="C32" s="69"/>
      <c r="D32" s="69"/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53"/>
      <c r="S32" s="53"/>
      <c r="T32" s="53"/>
      <c r="U32" s="53"/>
      <c r="V32" s="94"/>
    </row>
    <row r="33" spans="1:23" s="2" customFormat="1" ht="13.5" customHeight="1" x14ac:dyDescent="0.25">
      <c r="A33" s="54" t="s">
        <v>63</v>
      </c>
      <c r="B33" s="55" t="str">
        <f>B2</f>
        <v>Athens</v>
      </c>
      <c r="C33" s="56" t="str">
        <f t="shared" ref="C33:U33" si="6">C2</f>
        <v>Thessaloniki</v>
      </c>
      <c r="D33" s="56" t="str">
        <f t="shared" si="6"/>
        <v>Rhodes</v>
      </c>
      <c r="E33" s="56" t="str">
        <f t="shared" si="6"/>
        <v>Kos</v>
      </c>
      <c r="F33" s="57" t="str">
        <f t="shared" si="6"/>
        <v>Κarpathos</v>
      </c>
      <c r="G33" s="55" t="str">
        <f t="shared" si="6"/>
        <v>Heraklion</v>
      </c>
      <c r="H33" s="56" t="str">
        <f t="shared" si="6"/>
        <v>Chania</v>
      </c>
      <c r="I33" s="56" t="str">
        <f t="shared" si="6"/>
        <v>Corfu</v>
      </c>
      <c r="J33" s="56" t="str">
        <f t="shared" si="6"/>
        <v>Zakynthos</v>
      </c>
      <c r="K33" s="57" t="str">
        <f t="shared" si="6"/>
        <v>Kefalonia</v>
      </c>
      <c r="L33" s="55" t="str">
        <f t="shared" si="6"/>
        <v xml:space="preserve">Aktio </v>
      </c>
      <c r="M33" s="56" t="str">
        <f t="shared" si="6"/>
        <v>Mykonos</v>
      </c>
      <c r="N33" s="56" t="str">
        <f t="shared" si="6"/>
        <v>Santorini</v>
      </c>
      <c r="O33" s="56" t="str">
        <f t="shared" si="6"/>
        <v xml:space="preserve">Paros </v>
      </c>
      <c r="P33" s="57" t="str">
        <f t="shared" si="6"/>
        <v>Kalamata</v>
      </c>
      <c r="Q33" s="55" t="str">
        <f t="shared" si="6"/>
        <v>Samos</v>
      </c>
      <c r="R33" s="56" t="str">
        <f t="shared" si="6"/>
        <v>Skiathos</v>
      </c>
      <c r="S33" s="56" t="str">
        <f t="shared" si="6"/>
        <v>Kavala</v>
      </c>
      <c r="T33" s="56" t="str">
        <f t="shared" si="6"/>
        <v>Mytilene</v>
      </c>
      <c r="U33" s="57" t="str">
        <f t="shared" si="6"/>
        <v>Total</v>
      </c>
      <c r="V33" s="93"/>
    </row>
    <row r="34" spans="1:23" s="3" customFormat="1" ht="14.1" customHeight="1" x14ac:dyDescent="0.25">
      <c r="A34" s="58" t="str">
        <f>A3</f>
        <v>January</v>
      </c>
      <c r="B34" s="70">
        <f>IF(B18=0,"",(B3/B18 -1))</f>
        <v>7.1807384326082246E-2</v>
      </c>
      <c r="C34" s="70">
        <f t="shared" ref="C34:U34" si="7">IF(C18=0,"",(C3/C18 -1))</f>
        <v>7.0120563485486898E-2</v>
      </c>
      <c r="D34" s="70">
        <f t="shared" si="7"/>
        <v>0.11700703046534988</v>
      </c>
      <c r="E34" s="70">
        <f t="shared" si="7"/>
        <v>5.474644674504292E-2</v>
      </c>
      <c r="F34" s="70">
        <f t="shared" si="7"/>
        <v>9.3567251461988299E-2</v>
      </c>
      <c r="G34" s="70">
        <f t="shared" si="7"/>
        <v>-6.1829776353983346E-2</v>
      </c>
      <c r="H34" s="70">
        <f t="shared" si="7"/>
        <v>9.5346609861620246E-2</v>
      </c>
      <c r="I34" s="70">
        <f t="shared" si="7"/>
        <v>0.3487610075773091</v>
      </c>
      <c r="J34" s="70">
        <f t="shared" si="7"/>
        <v>-1.8448182311448735E-2</v>
      </c>
      <c r="K34" s="70">
        <f t="shared" si="7"/>
        <v>2.2471910112360494E-3</v>
      </c>
      <c r="L34" s="70">
        <f t="shared" si="7"/>
        <v>1.0714285714285716</v>
      </c>
      <c r="M34" s="70">
        <f t="shared" si="7"/>
        <v>5.6173367550613085E-2</v>
      </c>
      <c r="N34" s="70">
        <f t="shared" si="7"/>
        <v>0.22654958677685944</v>
      </c>
      <c r="O34" s="70">
        <f t="shared" si="7"/>
        <v>-5.3927315357561567E-2</v>
      </c>
      <c r="P34" s="70">
        <f t="shared" si="7"/>
        <v>-0.23364485981308414</v>
      </c>
      <c r="Q34" s="70">
        <f t="shared" si="7"/>
        <v>2.0055893473615027E-2</v>
      </c>
      <c r="R34" s="70">
        <f t="shared" si="7"/>
        <v>2.8892455858748001E-2</v>
      </c>
      <c r="S34" s="70">
        <f t="shared" si="7"/>
        <v>4.5631500742942048</v>
      </c>
      <c r="T34" s="70">
        <f t="shared" si="7"/>
        <v>5.2776159160909053E-2</v>
      </c>
      <c r="U34" s="70">
        <f t="shared" si="7"/>
        <v>6.6579906101865483E-2</v>
      </c>
      <c r="V34" s="94"/>
    </row>
    <row r="35" spans="1:23" s="3" customFormat="1" ht="14.1" customHeight="1" x14ac:dyDescent="0.25">
      <c r="A35" s="60" t="str">
        <f>A4</f>
        <v>February</v>
      </c>
      <c r="B35" s="71">
        <f t="shared" ref="B35:U45" si="8">IF(B19=0,"",(B4/B19 -1))</f>
        <v>9.002457888567883E-2</v>
      </c>
      <c r="C35" s="71">
        <f t="shared" si="8"/>
        <v>7.5076643578971369E-2</v>
      </c>
      <c r="D35" s="71">
        <f t="shared" si="8"/>
        <v>8.1246115031628152E-2</v>
      </c>
      <c r="E35" s="71">
        <f t="shared" si="8"/>
        <v>0.11037307649728767</v>
      </c>
      <c r="F35" s="71">
        <f t="shared" si="8"/>
        <v>-5.4458408138839065E-2</v>
      </c>
      <c r="G35" s="71">
        <f t="shared" si="8"/>
        <v>0.10926546030384499</v>
      </c>
      <c r="H35" s="71">
        <f t="shared" si="8"/>
        <v>0.13944835119819765</v>
      </c>
      <c r="I35" s="71">
        <f t="shared" si="8"/>
        <v>7.0000880514220265E-2</v>
      </c>
      <c r="J35" s="71">
        <f t="shared" si="8"/>
        <v>0.52022058823529416</v>
      </c>
      <c r="K35" s="71">
        <f t="shared" si="8"/>
        <v>6.6620879120879106E-2</v>
      </c>
      <c r="L35" s="71">
        <f t="shared" si="8"/>
        <v>0.71153846153846145</v>
      </c>
      <c r="M35" s="71">
        <f t="shared" si="8"/>
        <v>0.6764024107556792</v>
      </c>
      <c r="N35" s="71">
        <f t="shared" si="8"/>
        <v>0.47591200222779162</v>
      </c>
      <c r="O35" s="71">
        <f t="shared" si="8"/>
        <v>0.55893536121673004</v>
      </c>
      <c r="P35" s="71">
        <f t="shared" si="8"/>
        <v>-4.1067761806981018E-3</v>
      </c>
      <c r="Q35" s="71">
        <f t="shared" si="8"/>
        <v>2.7240143369175573E-2</v>
      </c>
      <c r="R35" s="71">
        <f t="shared" si="8"/>
        <v>0.11272727272727279</v>
      </c>
      <c r="S35" s="71">
        <f t="shared" si="8"/>
        <v>0.30787348586810226</v>
      </c>
      <c r="T35" s="71">
        <f t="shared" si="8"/>
        <v>6.4478417266186971E-2</v>
      </c>
      <c r="U35" s="71">
        <f t="shared" si="8"/>
        <v>0.10492287143191614</v>
      </c>
      <c r="V35" s="94"/>
      <c r="W35" s="31"/>
    </row>
    <row r="36" spans="1:23" s="3" customFormat="1" ht="14.1" customHeight="1" x14ac:dyDescent="0.25">
      <c r="A36" s="58" t="str">
        <f t="shared" ref="A36:A45" si="9">A5</f>
        <v>March</v>
      </c>
      <c r="B36" s="70">
        <f t="shared" si="8"/>
        <v>3.4593824006501794E-2</v>
      </c>
      <c r="C36" s="70">
        <f t="shared" si="8"/>
        <v>5.8507283686403344E-2</v>
      </c>
      <c r="D36" s="70">
        <f t="shared" si="8"/>
        <v>1.0854700854700861E-2</v>
      </c>
      <c r="E36" s="70">
        <f t="shared" si="8"/>
        <v>7.170272156315427E-2</v>
      </c>
      <c r="F36" s="70">
        <f t="shared" si="8"/>
        <v>0.12101566720691515</v>
      </c>
      <c r="G36" s="70">
        <f t="shared" si="8"/>
        <v>7.6687293135702994E-2</v>
      </c>
      <c r="H36" s="70">
        <f t="shared" si="8"/>
        <v>3.4156976744186052E-2</v>
      </c>
      <c r="I36" s="70">
        <f t="shared" si="8"/>
        <v>3.1096686542380514E-2</v>
      </c>
      <c r="J36" s="70">
        <f t="shared" si="8"/>
        <v>0.18824752990119609</v>
      </c>
      <c r="K36" s="70">
        <f t="shared" si="8"/>
        <v>0.12460063897763574</v>
      </c>
      <c r="L36" s="70">
        <f t="shared" si="8"/>
        <v>4.4943820224719211E-2</v>
      </c>
      <c r="M36" s="70">
        <f t="shared" si="8"/>
        <v>-6.6222010481181481E-2</v>
      </c>
      <c r="N36" s="70">
        <f t="shared" si="8"/>
        <v>0.2254194394976099</v>
      </c>
      <c r="O36" s="70">
        <f t="shared" si="8"/>
        <v>2.2907366071428572</v>
      </c>
      <c r="P36" s="70">
        <f t="shared" si="8"/>
        <v>-0.29619181946403383</v>
      </c>
      <c r="Q36" s="70">
        <f t="shared" si="8"/>
        <v>7.7327204071581113E-2</v>
      </c>
      <c r="R36" s="70">
        <f t="shared" si="8"/>
        <v>-1.9406392694063967E-2</v>
      </c>
      <c r="S36" s="70">
        <f t="shared" si="8"/>
        <v>0.17424242424242431</v>
      </c>
      <c r="T36" s="70">
        <f t="shared" si="8"/>
        <v>3.5197148585430993E-2</v>
      </c>
      <c r="U36" s="70">
        <f t="shared" si="8"/>
        <v>5.6022778456984668E-2</v>
      </c>
      <c r="V36" s="94"/>
    </row>
    <row r="37" spans="1:23" s="3" customFormat="1" ht="14.1" customHeight="1" x14ac:dyDescent="0.25">
      <c r="A37" s="60" t="str">
        <f t="shared" si="9"/>
        <v>April</v>
      </c>
      <c r="B37" s="71">
        <f t="shared" si="8"/>
        <v>6.5742231026371112E-2</v>
      </c>
      <c r="C37" s="71">
        <f t="shared" si="8"/>
        <v>4.5578382305456966E-2</v>
      </c>
      <c r="D37" s="71">
        <f t="shared" si="8"/>
        <v>2.4984129863063309E-2</v>
      </c>
      <c r="E37" s="71">
        <f t="shared" si="8"/>
        <v>4.3134202503729568E-2</v>
      </c>
      <c r="F37" s="71">
        <f t="shared" si="8"/>
        <v>1.7165814463111717E-2</v>
      </c>
      <c r="G37" s="71">
        <f t="shared" si="8"/>
        <v>5.9942600418991798E-3</v>
      </c>
      <c r="H37" s="71">
        <f t="shared" si="8"/>
        <v>-2.7550279259649368E-3</v>
      </c>
      <c r="I37" s="71">
        <f t="shared" si="8"/>
        <v>4.3663601485902204E-2</v>
      </c>
      <c r="J37" s="71">
        <f t="shared" si="8"/>
        <v>-5.5316863587540288E-2</v>
      </c>
      <c r="K37" s="71">
        <f t="shared" si="8"/>
        <v>6.8139390168014957E-2</v>
      </c>
      <c r="L37" s="71">
        <f t="shared" si="8"/>
        <v>0.23036649214659688</v>
      </c>
      <c r="M37" s="71">
        <f t="shared" si="8"/>
        <v>-7.6775685497191937E-2</v>
      </c>
      <c r="N37" s="71">
        <f t="shared" si="8"/>
        <v>0.18387278673734064</v>
      </c>
      <c r="O37" s="71">
        <f t="shared" si="8"/>
        <v>-5.6454073848031694E-2</v>
      </c>
      <c r="P37" s="71">
        <f t="shared" si="8"/>
        <v>7.6335877862594437E-3</v>
      </c>
      <c r="Q37" s="71">
        <f t="shared" si="8"/>
        <v>6.033916129880379E-2</v>
      </c>
      <c r="R37" s="71">
        <f t="shared" si="8"/>
        <v>-8.5667215815485975E-2</v>
      </c>
      <c r="S37" s="71">
        <f t="shared" si="8"/>
        <v>0.23004418262150228</v>
      </c>
      <c r="T37" s="71">
        <f t="shared" si="8"/>
        <v>3.7741251932879027E-2</v>
      </c>
      <c r="U37" s="71">
        <f t="shared" si="8"/>
        <v>5.1151625693478087E-2</v>
      </c>
      <c r="V37" s="94"/>
      <c r="W37" s="31"/>
    </row>
    <row r="38" spans="1:23" s="3" customFormat="1" ht="14.1" customHeight="1" x14ac:dyDescent="0.25">
      <c r="A38" s="58" t="str">
        <f t="shared" si="9"/>
        <v>May</v>
      </c>
      <c r="B38" s="70">
        <f t="shared" si="8"/>
        <v>3.8775081170727255E-2</v>
      </c>
      <c r="C38" s="70">
        <f t="shared" si="8"/>
        <v>-3.7551633496057946E-4</v>
      </c>
      <c r="D38" s="70">
        <f t="shared" si="8"/>
        <v>-5.8642945200512497E-2</v>
      </c>
      <c r="E38" s="70">
        <f t="shared" si="8"/>
        <v>6.6356228172293363E-2</v>
      </c>
      <c r="F38" s="70">
        <f t="shared" si="8"/>
        <v>0.12126417038818271</v>
      </c>
      <c r="G38" s="70">
        <f t="shared" si="8"/>
        <v>-2.6979500989904204E-2</v>
      </c>
      <c r="H38" s="70">
        <f t="shared" si="8"/>
        <v>6.4203739201872168E-2</v>
      </c>
      <c r="I38" s="70">
        <f t="shared" si="8"/>
        <v>5.0679717237629207E-2</v>
      </c>
      <c r="J38" s="70">
        <f t="shared" si="8"/>
        <v>0.24261649529643403</v>
      </c>
      <c r="K38" s="70">
        <f t="shared" si="8"/>
        <v>0.24945822297134601</v>
      </c>
      <c r="L38" s="70">
        <f t="shared" si="8"/>
        <v>0.62857142857142856</v>
      </c>
      <c r="M38" s="70">
        <f t="shared" si="8"/>
        <v>-5.5117584179582568E-3</v>
      </c>
      <c r="N38" s="70">
        <f t="shared" si="8"/>
        <v>9.7169054087429041E-2</v>
      </c>
      <c r="O38" s="70">
        <f t="shared" si="8"/>
        <v>5.5241935483870908E-2</v>
      </c>
      <c r="P38" s="70">
        <f t="shared" si="8"/>
        <v>2.4358974358974272E-2</v>
      </c>
      <c r="Q38" s="70">
        <f t="shared" si="8"/>
        <v>5.4214718820592145E-2</v>
      </c>
      <c r="R38" s="70">
        <f t="shared" si="8"/>
        <v>0.19007919966652764</v>
      </c>
      <c r="S38" s="70">
        <f t="shared" si="8"/>
        <v>0.28609341825902335</v>
      </c>
      <c r="T38" s="70">
        <f t="shared" si="8"/>
        <v>-6.7143643368189343E-3</v>
      </c>
      <c r="U38" s="70">
        <f t="shared" si="8"/>
        <v>3.1740861382555163E-2</v>
      </c>
      <c r="V38" s="94"/>
    </row>
    <row r="39" spans="1:23" s="3" customFormat="1" ht="14.1" customHeight="1" x14ac:dyDescent="0.25">
      <c r="A39" s="60" t="str">
        <f t="shared" si="9"/>
        <v>June</v>
      </c>
      <c r="B39" s="71">
        <f t="shared" si="8"/>
        <v>2.4095763892471922E-2</v>
      </c>
      <c r="C39" s="71">
        <f t="shared" si="8"/>
        <v>5.2919724460852802E-2</v>
      </c>
      <c r="D39" s="71">
        <f t="shared" si="8"/>
        <v>1.2654150561384192E-2</v>
      </c>
      <c r="E39" s="71">
        <f t="shared" si="8"/>
        <v>-9.7597597597597341E-3</v>
      </c>
      <c r="F39" s="71">
        <f t="shared" si="8"/>
        <v>-6.2487679873841961E-2</v>
      </c>
      <c r="G39" s="71">
        <f t="shared" si="8"/>
        <v>-1.4272739068379448E-2</v>
      </c>
      <c r="H39" s="71">
        <f t="shared" si="8"/>
        <v>0.11870410923612007</v>
      </c>
      <c r="I39" s="71">
        <f t="shared" si="8"/>
        <v>-8.530246617760906E-2</v>
      </c>
      <c r="J39" s="71">
        <f t="shared" si="8"/>
        <v>0.32778166550034982</v>
      </c>
      <c r="K39" s="71">
        <f t="shared" si="8"/>
        <v>9.3283582089551675E-3</v>
      </c>
      <c r="L39" s="71">
        <f t="shared" si="8"/>
        <v>0.43934426229508206</v>
      </c>
      <c r="M39" s="71">
        <f t="shared" si="8"/>
        <v>-2.5881566772900211E-2</v>
      </c>
      <c r="N39" s="71">
        <f t="shared" si="8"/>
        <v>5.5113562527975501E-2</v>
      </c>
      <c r="O39" s="71">
        <f t="shared" si="8"/>
        <v>4.6789218290652856E-2</v>
      </c>
      <c r="P39" s="71">
        <f t="shared" si="8"/>
        <v>0.34660633484162906</v>
      </c>
      <c r="Q39" s="71">
        <f t="shared" si="8"/>
        <v>9.001393404551794E-2</v>
      </c>
      <c r="R39" s="71">
        <f t="shared" si="8"/>
        <v>-6.9520673252835286E-3</v>
      </c>
      <c r="S39" s="71">
        <f t="shared" si="8"/>
        <v>9.3695051494599335E-2</v>
      </c>
      <c r="T39" s="71">
        <f t="shared" si="8"/>
        <v>6.4101270929997956E-2</v>
      </c>
      <c r="U39" s="71">
        <f t="shared" si="8"/>
        <v>2.877682525950731E-2</v>
      </c>
      <c r="V39" s="94"/>
      <c r="W39" s="31"/>
    </row>
    <row r="40" spans="1:23" s="3" customFormat="1" ht="14.1" customHeight="1" x14ac:dyDescent="0.25">
      <c r="A40" s="58" t="str">
        <f t="shared" si="9"/>
        <v>July</v>
      </c>
      <c r="B40" s="70">
        <f t="shared" si="8"/>
        <v>2.59752436385563E-2</v>
      </c>
      <c r="C40" s="70">
        <f t="shared" si="8"/>
        <v>6.140919496845032E-2</v>
      </c>
      <c r="D40" s="70">
        <f t="shared" si="8"/>
        <v>6.5141275140460975E-2</v>
      </c>
      <c r="E40" s="70">
        <f t="shared" si="8"/>
        <v>7.1182826961283086E-2</v>
      </c>
      <c r="F40" s="70">
        <f t="shared" si="8"/>
        <v>0.11535546460512358</v>
      </c>
      <c r="G40" s="70">
        <f t="shared" si="8"/>
        <v>6.9020182362845128E-2</v>
      </c>
      <c r="H40" s="70">
        <f t="shared" si="8"/>
        <v>0.11501621827895447</v>
      </c>
      <c r="I40" s="70">
        <f t="shared" si="8"/>
        <v>-2.9386842016066117E-2</v>
      </c>
      <c r="J40" s="70">
        <f t="shared" si="8"/>
        <v>0.33895827796970512</v>
      </c>
      <c r="K40" s="70">
        <f t="shared" si="8"/>
        <v>1.6813858695652106E-2</v>
      </c>
      <c r="L40" s="70">
        <f t="shared" si="8"/>
        <v>0.24728850325379614</v>
      </c>
      <c r="M40" s="70">
        <f t="shared" si="8"/>
        <v>5.0559230306674641E-2</v>
      </c>
      <c r="N40" s="70">
        <f t="shared" si="8"/>
        <v>4.3367650559390514E-2</v>
      </c>
      <c r="O40" s="70">
        <f t="shared" si="8"/>
        <v>2.7718486005471554E-2</v>
      </c>
      <c r="P40" s="70">
        <f t="shared" si="8"/>
        <v>0.2856145251396649</v>
      </c>
      <c r="Q40" s="70">
        <f t="shared" si="8"/>
        <v>8.9542483660130623E-2</v>
      </c>
      <c r="R40" s="70">
        <f t="shared" si="8"/>
        <v>6.8976843488257611E-2</v>
      </c>
      <c r="S40" s="70">
        <f t="shared" si="8"/>
        <v>0.33966745843230406</v>
      </c>
      <c r="T40" s="70">
        <f t="shared" si="8"/>
        <v>8.1563584059565208E-2</v>
      </c>
      <c r="U40" s="70">
        <f t="shared" si="8"/>
        <v>4.6706995215276992E-2</v>
      </c>
      <c r="V40" s="94"/>
    </row>
    <row r="41" spans="1:23" s="3" customFormat="1" ht="14.1" customHeight="1" x14ac:dyDescent="0.25">
      <c r="A41" s="60" t="str">
        <f t="shared" si="9"/>
        <v>August</v>
      </c>
      <c r="B41" s="71">
        <f t="shared" si="8"/>
        <v>2.2314510845261371E-2</v>
      </c>
      <c r="C41" s="71">
        <f t="shared" si="8"/>
        <v>4.3154996755922603E-2</v>
      </c>
      <c r="D41" s="71">
        <f t="shared" si="8"/>
        <v>6.3847884022908197E-2</v>
      </c>
      <c r="E41" s="71">
        <f t="shared" si="8"/>
        <v>1.576028796575546E-2</v>
      </c>
      <c r="F41" s="71">
        <f t="shared" si="8"/>
        <v>0.15212460305458952</v>
      </c>
      <c r="G41" s="71">
        <f t="shared" si="8"/>
        <v>7.3802432087429759E-2</v>
      </c>
      <c r="H41" s="71">
        <f t="shared" si="8"/>
        <v>0.10869565217391308</v>
      </c>
      <c r="I41" s="71">
        <f t="shared" si="8"/>
        <v>-5.3893395513810005E-2</v>
      </c>
      <c r="J41" s="71">
        <f t="shared" si="8"/>
        <v>0.35586614702324959</v>
      </c>
      <c r="K41" s="71">
        <f t="shared" si="8"/>
        <v>2.2791770131252109E-2</v>
      </c>
      <c r="L41" s="71">
        <f t="shared" si="8"/>
        <v>0.15674603174603186</v>
      </c>
      <c r="M41" s="71">
        <f t="shared" si="8"/>
        <v>3.7869997778161801E-2</v>
      </c>
      <c r="N41" s="71">
        <f t="shared" si="8"/>
        <v>3.8694249164457739E-2</v>
      </c>
      <c r="O41" s="71">
        <f t="shared" si="8"/>
        <v>6.0261729971273548E-2</v>
      </c>
      <c r="P41" s="71">
        <f t="shared" si="8"/>
        <v>6.6345639379347343E-2</v>
      </c>
      <c r="Q41" s="71">
        <f t="shared" si="8"/>
        <v>0.1066777710478497</v>
      </c>
      <c r="R41" s="71">
        <f t="shared" si="8"/>
        <v>4.8946407831425232E-2</v>
      </c>
      <c r="S41" s="71">
        <f t="shared" si="8"/>
        <v>4.0820598702114408E-2</v>
      </c>
      <c r="T41" s="71">
        <f t="shared" si="8"/>
        <v>0.11057153530070973</v>
      </c>
      <c r="U41" s="71">
        <f t="shared" si="8"/>
        <v>4.0506652485819084E-2</v>
      </c>
      <c r="V41" s="94"/>
      <c r="W41" s="31"/>
    </row>
    <row r="42" spans="1:23" s="3" customFormat="1" ht="14.1" customHeight="1" x14ac:dyDescent="0.25">
      <c r="A42" s="58" t="str">
        <f t="shared" si="9"/>
        <v>September</v>
      </c>
      <c r="B42" s="70">
        <f>IF(B26=0,"",(B11/B26 -1))</f>
        <v>2.5606887591804961E-2</v>
      </c>
      <c r="C42" s="70">
        <f t="shared" si="8"/>
        <v>4.2180948692474685E-2</v>
      </c>
      <c r="D42" s="70">
        <f t="shared" si="8"/>
        <v>9.3340230764040744E-3</v>
      </c>
      <c r="E42" s="70">
        <f t="shared" si="8"/>
        <v>-1.3962445835339454E-2</v>
      </c>
      <c r="F42" s="70">
        <f t="shared" si="8"/>
        <v>4.6095954844779019E-2</v>
      </c>
      <c r="G42" s="70">
        <f t="shared" si="8"/>
        <v>3.1667400557757297E-2</v>
      </c>
      <c r="H42" s="70">
        <f t="shared" si="8"/>
        <v>0.10692109647130099</v>
      </c>
      <c r="I42" s="70">
        <f t="shared" si="8"/>
        <v>-6.4181523500810411E-2</v>
      </c>
      <c r="J42" s="70">
        <f t="shared" si="8"/>
        <v>0.12803103782735215</v>
      </c>
      <c r="K42" s="70">
        <f t="shared" si="8"/>
        <v>2.8331956085468013E-2</v>
      </c>
      <c r="L42" s="70">
        <f t="shared" si="8"/>
        <v>0.31713554987212267</v>
      </c>
      <c r="M42" s="70">
        <f t="shared" si="8"/>
        <v>-2.9686804215526164E-2</v>
      </c>
      <c r="N42" s="70">
        <f t="shared" si="8"/>
        <v>2.9331088631844748E-2</v>
      </c>
      <c r="O42" s="70">
        <f t="shared" si="8"/>
        <v>5.4109133255697994E-2</v>
      </c>
      <c r="P42" s="70">
        <f t="shared" si="8"/>
        <v>5.1147540983606632E-2</v>
      </c>
      <c r="Q42" s="70">
        <f t="shared" si="8"/>
        <v>7.407806771619585E-2</v>
      </c>
      <c r="R42" s="70">
        <f t="shared" si="8"/>
        <v>-1.6138673042438767E-2</v>
      </c>
      <c r="S42" s="70">
        <f t="shared" si="8"/>
        <v>0.28097638630936594</v>
      </c>
      <c r="T42" s="70">
        <f t="shared" si="8"/>
        <v>0.14161951909476667</v>
      </c>
      <c r="U42" s="70">
        <f t="shared" si="8"/>
        <v>3.1141390792288171E-2</v>
      </c>
      <c r="V42" s="94"/>
    </row>
    <row r="43" spans="1:23" s="3" customFormat="1" ht="14.1" customHeight="1" x14ac:dyDescent="0.25">
      <c r="A43" s="60" t="str">
        <f t="shared" si="9"/>
        <v>Οctober</v>
      </c>
      <c r="B43" s="71"/>
      <c r="C43" s="71"/>
      <c r="D43" s="71"/>
      <c r="E43" s="71"/>
      <c r="F43" s="71"/>
      <c r="G43" s="71"/>
      <c r="H43" s="71"/>
      <c r="I43" s="71"/>
      <c r="J43" s="71"/>
      <c r="K43" s="71"/>
      <c r="L43" s="71"/>
      <c r="M43" s="71"/>
      <c r="N43" s="71"/>
      <c r="O43" s="71"/>
      <c r="P43" s="71"/>
      <c r="Q43" s="71"/>
      <c r="R43" s="71"/>
      <c r="S43" s="71"/>
      <c r="T43" s="71"/>
      <c r="U43" s="71"/>
      <c r="V43" s="94"/>
      <c r="W43" s="31"/>
    </row>
    <row r="44" spans="1:23" s="3" customFormat="1" ht="14.1" customHeight="1" x14ac:dyDescent="0.25">
      <c r="A44" s="58" t="str">
        <f t="shared" si="9"/>
        <v>Νovember</v>
      </c>
      <c r="B44" s="70"/>
      <c r="C44" s="70"/>
      <c r="D44" s="70"/>
      <c r="E44" s="70"/>
      <c r="F44" s="70"/>
      <c r="G44" s="70"/>
      <c r="H44" s="70"/>
      <c r="I44" s="70"/>
      <c r="J44" s="70"/>
      <c r="K44" s="70"/>
      <c r="L44" s="70"/>
      <c r="M44" s="70"/>
      <c r="N44" s="70"/>
      <c r="O44" s="70"/>
      <c r="P44" s="70"/>
      <c r="Q44" s="70"/>
      <c r="R44" s="70"/>
      <c r="S44" s="70"/>
      <c r="T44" s="70"/>
      <c r="U44" s="70"/>
      <c r="V44" s="94"/>
    </row>
    <row r="45" spans="1:23" s="3" customFormat="1" ht="14.1" customHeight="1" x14ac:dyDescent="0.25">
      <c r="A45" s="78" t="str">
        <f t="shared" si="9"/>
        <v>December</v>
      </c>
      <c r="B45" s="82"/>
      <c r="C45" s="82"/>
      <c r="D45" s="82"/>
      <c r="E45" s="82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2"/>
      <c r="S45" s="82"/>
      <c r="T45" s="82"/>
      <c r="U45" s="82"/>
      <c r="V45" s="94"/>
      <c r="W45" s="31"/>
    </row>
    <row r="46" spans="1:23" s="35" customFormat="1" ht="14.1" customHeight="1" thickTop="1" x14ac:dyDescent="0.25">
      <c r="A46" s="62" t="str">
        <f>A15</f>
        <v xml:space="preserve">ytd </v>
      </c>
      <c r="B46" s="72">
        <f>IF(B31=0,"",(B15/B31 -1))</f>
        <v>3.8533660104219658E-2</v>
      </c>
      <c r="C46" s="72">
        <f t="shared" ref="C46:U46" si="10">IF(C31=0,"",(C15/C31 -1))</f>
        <v>4.9172153255755857E-2</v>
      </c>
      <c r="D46" s="72">
        <f t="shared" si="10"/>
        <v>3.3492679849463691E-2</v>
      </c>
      <c r="E46" s="72">
        <f t="shared" si="10"/>
        <v>3.9740643105233397E-2</v>
      </c>
      <c r="F46" s="72">
        <f t="shared" si="10"/>
        <v>6.9996408905913299E-2</v>
      </c>
      <c r="G46" s="72">
        <f t="shared" si="10"/>
        <v>2.8858149184735282E-2</v>
      </c>
      <c r="H46" s="72">
        <f t="shared" si="10"/>
        <v>8.8069507387841472E-2</v>
      </c>
      <c r="I46" s="72">
        <f t="shared" si="10"/>
        <v>-1.0490801379083203E-2</v>
      </c>
      <c r="J46" s="72">
        <f t="shared" si="10"/>
        <v>0.24074028799843528</v>
      </c>
      <c r="K46" s="72">
        <f t="shared" si="10"/>
        <v>4.4619323744257811E-2</v>
      </c>
      <c r="L46" s="72">
        <f t="shared" si="10"/>
        <v>0.31729459827507944</v>
      </c>
      <c r="M46" s="72">
        <f t="shared" si="10"/>
        <v>7.2789279523115535E-3</v>
      </c>
      <c r="N46" s="72">
        <f t="shared" si="10"/>
        <v>8.9301906028160571E-2</v>
      </c>
      <c r="O46" s="72">
        <f t="shared" si="10"/>
        <v>7.3734171109581803E-2</v>
      </c>
      <c r="P46" s="72">
        <f t="shared" si="10"/>
        <v>7.7513430544896345E-2</v>
      </c>
      <c r="Q46" s="72">
        <f t="shared" si="10"/>
        <v>7.3747663667083296E-2</v>
      </c>
      <c r="R46" s="72">
        <f t="shared" si="10"/>
        <v>3.3217873224800742E-2</v>
      </c>
      <c r="S46" s="72">
        <f t="shared" si="10"/>
        <v>0.30679726531685514</v>
      </c>
      <c r="T46" s="72">
        <f t="shared" si="10"/>
        <v>6.7055639566202085E-2</v>
      </c>
      <c r="U46" s="72">
        <f t="shared" si="10"/>
        <v>4.6041171689302107E-2</v>
      </c>
      <c r="V46" s="96"/>
    </row>
    <row r="47" spans="1:23" s="20" customFormat="1" ht="14.1" customHeight="1" x14ac:dyDescent="0.2">
      <c r="A47" s="43" t="s">
        <v>33</v>
      </c>
      <c r="B47" s="53"/>
      <c r="C47" s="53"/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97"/>
    </row>
    <row r="48" spans="1:23" s="20" customFormat="1" ht="14.1" customHeight="1" x14ac:dyDescent="0.2">
      <c r="A48" s="43" t="s">
        <v>34</v>
      </c>
      <c r="B48" s="53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97"/>
    </row>
    <row r="49" spans="1:22" s="3" customFormat="1" ht="15" customHeight="1" x14ac:dyDescent="0.25">
      <c r="A49" s="73"/>
      <c r="B49" s="74"/>
      <c r="C49" s="74"/>
      <c r="D49" s="74"/>
      <c r="E49" s="74"/>
      <c r="F49" s="74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94"/>
    </row>
    <row r="50" spans="1:22" s="3" customFormat="1" ht="15" customHeight="1" x14ac:dyDescent="0.25">
      <c r="A50" s="73"/>
      <c r="B50" s="74"/>
      <c r="C50" s="74"/>
      <c r="D50" s="74"/>
      <c r="E50" s="74"/>
      <c r="F50" s="74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94"/>
    </row>
    <row r="51" spans="1:22" ht="15" customHeight="1" x14ac:dyDescent="0.25">
      <c r="A51" s="75"/>
    </row>
    <row r="52" spans="1:22" ht="15" customHeight="1" x14ac:dyDescent="0.25">
      <c r="A52" s="75"/>
    </row>
    <row r="54" spans="1:22" ht="15" customHeight="1" x14ac:dyDescent="0.25">
      <c r="B54" s="77"/>
      <c r="C54" s="77"/>
    </row>
    <row r="55" spans="1:22" ht="15" customHeight="1" x14ac:dyDescent="0.25">
      <c r="B55" s="65"/>
      <c r="C55" s="65"/>
    </row>
    <row r="56" spans="1:22" ht="15" customHeight="1" x14ac:dyDescent="0.25">
      <c r="B56" s="65"/>
      <c r="C56" s="65"/>
    </row>
    <row r="57" spans="1:22" ht="15" customHeight="1" x14ac:dyDescent="0.25">
      <c r="B57" s="65"/>
      <c r="C57" s="65"/>
    </row>
    <row r="58" spans="1:22" ht="15" customHeight="1" x14ac:dyDescent="0.25">
      <c r="B58" s="65"/>
      <c r="C58" s="65"/>
    </row>
  </sheetData>
  <conditionalFormatting sqref="B16:P16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4:U46">
    <cfRule type="cellIs" dxfId="7" priority="2" operator="lessThan">
      <formula>0</formula>
    </cfRule>
  </conditionalFormatting>
  <pageMargins left="0.7" right="0.7" top="0.75" bottom="0.75" header="0.3" footer="0.3"/>
  <ignoredErrors>
    <ignoredError sqref="A15:XFD16 B1:XFD2 A3:A14 U3:XFD14 A30:XFD30 B17:XFD17 A18:A29 U18:XFD29 A32:XFD32 A31 V31:XFD31 A34:XFD42 B33:XFD33 V43:XFD45 A46:XFD1048576 A43:A45" evalError="1" formula="1" formulaRange="1" unlockedFormula="1" emptyCellReference="1" calculatedColum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36"/>
  <sheetViews>
    <sheetView showGridLines="0" showZeros="0" workbookViewId="0"/>
  </sheetViews>
  <sheetFormatPr defaultRowHeight="15" x14ac:dyDescent="0.25"/>
  <cols>
    <col min="1" max="1" width="18.5703125" style="8" customWidth="1"/>
    <col min="2" max="3" width="11.42578125" style="14" customWidth="1"/>
    <col min="4" max="4" width="10.7109375" style="14" customWidth="1"/>
    <col min="5" max="6" width="11.42578125" style="14" customWidth="1"/>
    <col min="7" max="7" width="10.7109375" style="14" customWidth="1"/>
    <col min="8" max="9" width="11.42578125" style="14" customWidth="1"/>
    <col min="10" max="10" width="10.7109375" style="14" customWidth="1"/>
    <col min="11" max="11" width="10.7109375" style="8" customWidth="1"/>
    <col min="12" max="15" width="8.85546875" style="8"/>
  </cols>
  <sheetData>
    <row r="1" spans="1:15" s="3" customFormat="1" ht="14.1" customHeight="1" x14ac:dyDescent="0.25">
      <c r="A1" s="10"/>
      <c r="B1" s="42"/>
      <c r="C1" s="42"/>
      <c r="D1" s="42"/>
      <c r="E1" s="42"/>
      <c r="F1" s="42"/>
      <c r="G1" s="42"/>
      <c r="H1" s="42"/>
      <c r="I1" s="42"/>
      <c r="J1" s="14"/>
      <c r="K1" s="8"/>
      <c r="L1" s="8"/>
      <c r="M1" s="8"/>
      <c r="N1" s="8"/>
      <c r="O1" s="8"/>
    </row>
    <row r="2" spans="1:15" ht="15" customHeight="1" x14ac:dyDescent="0.25">
      <c r="A2" s="9" t="s">
        <v>46</v>
      </c>
      <c r="B2" s="22"/>
      <c r="C2" s="22"/>
      <c r="D2" s="22"/>
      <c r="E2" s="22"/>
      <c r="F2" s="22"/>
      <c r="G2" s="22"/>
      <c r="H2" s="22"/>
      <c r="I2" s="22"/>
    </row>
    <row r="3" spans="1:15" s="2" customFormat="1" ht="14.1" customHeight="1" x14ac:dyDescent="0.25">
      <c r="A3" s="24" t="s">
        <v>36</v>
      </c>
      <c r="B3" s="107" t="s">
        <v>37</v>
      </c>
      <c r="C3" s="108"/>
      <c r="D3" s="108"/>
      <c r="E3" s="107" t="s">
        <v>38</v>
      </c>
      <c r="F3" s="108"/>
      <c r="G3" s="108"/>
      <c r="H3" s="107" t="s">
        <v>39</v>
      </c>
      <c r="I3" s="108"/>
      <c r="J3" s="108"/>
      <c r="K3" s="17"/>
      <c r="L3" s="17"/>
      <c r="M3" s="17"/>
      <c r="N3" s="17"/>
      <c r="O3" s="17"/>
    </row>
    <row r="4" spans="1:15" s="2" customFormat="1" ht="14.1" customHeight="1" x14ac:dyDescent="0.25">
      <c r="A4" s="26"/>
      <c r="B4" s="25">
        <f>'table 1'!A2</f>
        <v>2026</v>
      </c>
      <c r="C4" s="25">
        <f>'table 1'!A17</f>
        <v>2025</v>
      </c>
      <c r="D4" s="25" t="str">
        <f>'table 1'!A33</f>
        <v>Δ2026/25</v>
      </c>
      <c r="E4" s="25">
        <f>B4</f>
        <v>2026</v>
      </c>
      <c r="F4" s="25">
        <f>C4</f>
        <v>2025</v>
      </c>
      <c r="G4" s="25" t="str">
        <f>D4</f>
        <v>Δ2026/25</v>
      </c>
      <c r="H4" s="25">
        <f>B4</f>
        <v>2026</v>
      </c>
      <c r="I4" s="25">
        <f>C4</f>
        <v>2025</v>
      </c>
      <c r="J4" s="25" t="str">
        <f>D4</f>
        <v>Δ2026/25</v>
      </c>
      <c r="K4" s="17"/>
      <c r="L4" s="17"/>
      <c r="M4" s="17"/>
      <c r="N4" s="17"/>
      <c r="O4" s="17"/>
    </row>
    <row r="5" spans="1:15" s="3" customFormat="1" ht="14.1" customHeight="1" x14ac:dyDescent="0.25">
      <c r="A5" s="29" t="s">
        <v>20</v>
      </c>
      <c r="B5" s="30">
        <f>'table 3'!U3-'table 3'!B3</f>
        <v>287991</v>
      </c>
      <c r="C5" s="30">
        <f>'table 3'!U18-'table 3'!B18</f>
        <v>271275</v>
      </c>
      <c r="D5" s="40">
        <f>IFERROR(B5/C5-1,"")</f>
        <v>6.1620127177218764E-2</v>
      </c>
      <c r="E5" s="103">
        <f>SUM('table 3'!D3:F3)</f>
        <v>47257</v>
      </c>
      <c r="F5" s="103">
        <f>SUM('table 3'!D18:F18)</f>
        <v>42978</v>
      </c>
      <c r="G5" s="40">
        <f>IFERROR(E5/F5-1,"")</f>
        <v>9.956256689469023E-2</v>
      </c>
      <c r="H5" s="103">
        <f>SUM('table 3'!M3:O3)</f>
        <v>19612</v>
      </c>
      <c r="I5" s="103">
        <f>SUM('table 3'!M18:O18)</f>
        <v>17452</v>
      </c>
      <c r="J5" s="40">
        <f>IFERROR(H5/I5-1,"")</f>
        <v>0.12376804950721976</v>
      </c>
      <c r="K5" s="8"/>
      <c r="L5" s="8"/>
      <c r="M5" s="8"/>
      <c r="N5" s="8"/>
      <c r="O5" s="8"/>
    </row>
    <row r="6" spans="1:15" s="3" customFormat="1" ht="14.1" customHeight="1" x14ac:dyDescent="0.25">
      <c r="A6" s="26" t="s">
        <v>21</v>
      </c>
      <c r="B6" s="27">
        <f>'table 3'!U4-'table 3'!B4</f>
        <v>297689</v>
      </c>
      <c r="C6" s="27">
        <f>'table 3'!U19-'table 3'!B19</f>
        <v>265981</v>
      </c>
      <c r="D6" s="39">
        <f>IFERROR(B6/C6-1,"")</f>
        <v>0.11921152262755608</v>
      </c>
      <c r="E6" s="104">
        <f>SUM('table 3'!D4:F4)</f>
        <v>41181</v>
      </c>
      <c r="F6" s="104">
        <f>SUM('table 3'!D19:F19)</f>
        <v>38053</v>
      </c>
      <c r="G6" s="39">
        <f>IFERROR(E6/F6-1,"")</f>
        <v>8.2201140514545523E-2</v>
      </c>
      <c r="H6" s="104">
        <f>SUM('table 3'!M4:O4)</f>
        <v>24026</v>
      </c>
      <c r="I6" s="104">
        <f>SUM('table 3'!M19:O19)</f>
        <v>15823</v>
      </c>
      <c r="J6" s="39">
        <f>IFERROR(H6/I6-1,"")</f>
        <v>0.51842254945332744</v>
      </c>
      <c r="K6" s="8"/>
      <c r="L6" s="8"/>
      <c r="M6" s="8"/>
      <c r="N6" s="8"/>
      <c r="O6" s="8"/>
    </row>
    <row r="7" spans="1:15" s="3" customFormat="1" ht="14.1" customHeight="1" x14ac:dyDescent="0.25">
      <c r="A7" s="29" t="s">
        <v>22</v>
      </c>
      <c r="B7" s="30">
        <f>'table 3'!U5-'table 3'!B5</f>
        <v>345853</v>
      </c>
      <c r="C7" s="30">
        <f>'table 3'!U20-'table 3'!B20</f>
        <v>321413</v>
      </c>
      <c r="D7" s="40">
        <f>IFERROR(B7/C7-1,"")</f>
        <v>7.6039239234256151E-2</v>
      </c>
      <c r="E7" s="103">
        <f>SUM('table 3'!D5:F5)</f>
        <v>49842</v>
      </c>
      <c r="F7" s="103">
        <f>SUM('table 3'!D20:F20)</f>
        <v>48415</v>
      </c>
      <c r="G7" s="40">
        <f>IFERROR(E7/F7-1,"")</f>
        <v>2.9474336465971307E-2</v>
      </c>
      <c r="H7" s="103">
        <f>SUM('table 3'!M5:O5)</f>
        <v>37925</v>
      </c>
      <c r="I7" s="103">
        <f>SUM('table 3'!M20:O20)</f>
        <v>29427</v>
      </c>
      <c r="J7" s="40">
        <f t="shared" ref="J7:J16" si="0">IFERROR(H7/I7-1,"")</f>
        <v>0.28878241071125155</v>
      </c>
      <c r="K7" s="8"/>
      <c r="L7" s="8"/>
      <c r="M7" s="8"/>
      <c r="N7" s="8"/>
      <c r="O7" s="8"/>
    </row>
    <row r="8" spans="1:15" s="3" customFormat="1" ht="14.1" customHeight="1" x14ac:dyDescent="0.25">
      <c r="A8" s="26" t="s">
        <v>23</v>
      </c>
      <c r="B8" s="27">
        <f>'table 3'!U6-'table 3'!B6</f>
        <v>423468</v>
      </c>
      <c r="C8" s="27">
        <f>'table 3'!U21-'table 3'!B21</f>
        <v>407794</v>
      </c>
      <c r="D8" s="39">
        <f>IFERROR(B8/C8-1,"")</f>
        <v>3.8436073115347469E-2</v>
      </c>
      <c r="E8" s="104">
        <f>SUM('table 3'!D6:F6)</f>
        <v>64077</v>
      </c>
      <c r="F8" s="104">
        <f>SUM('table 3'!D21:F21)</f>
        <v>62263</v>
      </c>
      <c r="G8" s="39">
        <f>IFERROR(E8/F8-1,"")</f>
        <v>2.9134477940349734E-2</v>
      </c>
      <c r="H8" s="104">
        <f>SUM('table 3'!M6:O6)</f>
        <v>75736</v>
      </c>
      <c r="I8" s="104">
        <f>SUM('table 3'!M21:O21)</f>
        <v>69301</v>
      </c>
      <c r="J8" s="39">
        <f t="shared" si="0"/>
        <v>9.2855802946566479E-2</v>
      </c>
      <c r="K8" s="8"/>
      <c r="L8" s="8"/>
      <c r="M8" s="8"/>
      <c r="N8" s="8"/>
      <c r="O8" s="8"/>
    </row>
    <row r="9" spans="1:15" s="3" customFormat="1" ht="14.1" customHeight="1" x14ac:dyDescent="0.25">
      <c r="A9" s="29" t="s">
        <v>24</v>
      </c>
      <c r="B9" s="30">
        <f>'table 3'!U7-'table 3'!B7</f>
        <v>467514</v>
      </c>
      <c r="C9" s="30">
        <f>'table 3'!U22-'table 3'!B22</f>
        <v>456050</v>
      </c>
      <c r="D9" s="40">
        <f>IFERROR(B9/C9-1,"")</f>
        <v>2.5137594561999821E-2</v>
      </c>
      <c r="E9" s="103">
        <f>SUM('table 3'!D7:F7)</f>
        <v>56863</v>
      </c>
      <c r="F9" s="103">
        <f>SUM('table 3'!D22:F22)</f>
        <v>58024</v>
      </c>
      <c r="G9" s="40">
        <f>IFERROR(E9/F9-1,"")</f>
        <v>-2.0008961808906656E-2</v>
      </c>
      <c r="H9" s="103">
        <f>SUM('table 3'!M7:O7)</f>
        <v>121786</v>
      </c>
      <c r="I9" s="103">
        <f>SUM('table 3'!M22:O22)</f>
        <v>114560</v>
      </c>
      <c r="J9" s="40">
        <f t="shared" si="0"/>
        <v>6.3076117318435765E-2</v>
      </c>
      <c r="K9" s="8"/>
      <c r="L9" s="8"/>
      <c r="M9" s="8"/>
      <c r="N9" s="8"/>
      <c r="O9" s="8"/>
    </row>
    <row r="10" spans="1:15" s="3" customFormat="1" ht="14.1" customHeight="1" x14ac:dyDescent="0.25">
      <c r="A10" s="26" t="s">
        <v>25</v>
      </c>
      <c r="B10" s="27">
        <f>'table 3'!U8-'table 3'!B8</f>
        <v>547091</v>
      </c>
      <c r="C10" s="27">
        <f>'table 3'!U23-'table 3'!B23</f>
        <v>529495</v>
      </c>
      <c r="D10" s="39">
        <f>IFERROR(B10/C10-1,"")</f>
        <v>3.3231664132805872E-2</v>
      </c>
      <c r="E10" s="104">
        <f>SUM('table 3'!D8:F8)</f>
        <v>65917</v>
      </c>
      <c r="F10" s="104">
        <f>SUM('table 3'!D23:F23)</f>
        <v>65853</v>
      </c>
      <c r="G10" s="39">
        <f>IFERROR(E10/F10-1,"")</f>
        <v>9.7186157046746935E-4</v>
      </c>
      <c r="H10" s="104">
        <f>SUM('table 3'!M8:O8)</f>
        <v>140529</v>
      </c>
      <c r="I10" s="104">
        <f>SUM('table 3'!M23:O23)</f>
        <v>136398</v>
      </c>
      <c r="J10" s="39">
        <f t="shared" si="0"/>
        <v>3.0286367835305583E-2</v>
      </c>
      <c r="K10" s="8"/>
      <c r="L10" s="8"/>
      <c r="M10" s="8"/>
      <c r="N10" s="8"/>
      <c r="O10" s="8"/>
    </row>
    <row r="11" spans="1:15" s="3" customFormat="1" ht="14.1" customHeight="1" x14ac:dyDescent="0.25">
      <c r="A11" s="29" t="s">
        <v>26</v>
      </c>
      <c r="B11" s="30">
        <f>'table 3'!U9-'table 3'!B9</f>
        <v>620610</v>
      </c>
      <c r="C11" s="30">
        <f>'table 3'!U24-'table 3'!B24</f>
        <v>582143</v>
      </c>
      <c r="D11" s="40">
        <f>IFERROR(B11/C11-1,"")</f>
        <v>6.6078265993063656E-2</v>
      </c>
      <c r="E11" s="103">
        <f>SUM('table 3'!D9:F9)</f>
        <v>81788</v>
      </c>
      <c r="F11" s="103">
        <f>SUM('table 3'!D24:F24)</f>
        <v>76358</v>
      </c>
      <c r="G11" s="40">
        <f>IFERROR(E11/F11-1,"")</f>
        <v>7.1112391628906035E-2</v>
      </c>
      <c r="H11" s="103">
        <f>SUM('table 3'!M9:O9)</f>
        <v>147993</v>
      </c>
      <c r="I11" s="103">
        <f>SUM('table 3'!M24:O24)</f>
        <v>142054</v>
      </c>
      <c r="J11" s="40">
        <f t="shared" si="0"/>
        <v>4.1808044828023139E-2</v>
      </c>
      <c r="K11" s="8"/>
      <c r="L11" s="8"/>
      <c r="M11" s="8"/>
      <c r="N11" s="8"/>
      <c r="O11" s="8"/>
    </row>
    <row r="12" spans="1:15" s="3" customFormat="1" ht="14.1" customHeight="1" x14ac:dyDescent="0.25">
      <c r="A12" s="26" t="s">
        <v>27</v>
      </c>
      <c r="B12" s="27">
        <f>'table 3'!U10-'table 3'!B10</f>
        <v>607657</v>
      </c>
      <c r="C12" s="27">
        <f>'table 3'!U25-'table 3'!B25</f>
        <v>573914</v>
      </c>
      <c r="D12" s="39">
        <f>IFERROR(B12/C12-1,"")</f>
        <v>5.8794523221249229E-2</v>
      </c>
      <c r="E12" s="104">
        <f>SUM('table 3'!D10:F10)</f>
        <v>84786</v>
      </c>
      <c r="F12" s="104">
        <f>SUM('table 3'!D25:F25)</f>
        <v>80078</v>
      </c>
      <c r="G12" s="39">
        <f>IFERROR(E12/F12-1,"")</f>
        <v>5.8792677139788641E-2</v>
      </c>
      <c r="H12" s="104">
        <f>SUM('table 3'!M10:O10)</f>
        <v>147361</v>
      </c>
      <c r="I12" s="104">
        <f>SUM('table 3'!M25:O25)</f>
        <v>141253</v>
      </c>
      <c r="J12" s="39">
        <f t="shared" si="0"/>
        <v>4.324155947130337E-2</v>
      </c>
      <c r="K12" s="8"/>
      <c r="L12" s="8"/>
      <c r="M12" s="8"/>
      <c r="N12" s="8"/>
      <c r="O12" s="8"/>
    </row>
    <row r="13" spans="1:15" s="3" customFormat="1" ht="14.1" customHeight="1" x14ac:dyDescent="0.25">
      <c r="A13" s="29" t="s">
        <v>28</v>
      </c>
      <c r="B13" s="30">
        <f>'table 3'!U11-'table 3'!B11</f>
        <v>533955</v>
      </c>
      <c r="C13" s="30">
        <f>'table 3'!U26-'table 3'!B26</f>
        <v>514995</v>
      </c>
      <c r="D13" s="40">
        <f>IFERROR(B13/C13-1,"")</f>
        <v>3.6815891416421609E-2</v>
      </c>
      <c r="E13" s="103">
        <f>SUM('table 3'!D11:F11)</f>
        <v>65708</v>
      </c>
      <c r="F13" s="103">
        <f>SUM('table 3'!D26:F26)</f>
        <v>65329</v>
      </c>
      <c r="G13" s="40">
        <f>IFERROR(E13/F13-1,"")</f>
        <v>5.8014051952426371E-3</v>
      </c>
      <c r="H13" s="103">
        <f>SUM('table 3'!M11:O11)</f>
        <v>128954</v>
      </c>
      <c r="I13" s="103">
        <f>SUM('table 3'!M26:O26)</f>
        <v>126632</v>
      </c>
      <c r="J13" s="40">
        <f t="shared" si="0"/>
        <v>1.8336597384547293E-2</v>
      </c>
      <c r="K13" s="8"/>
      <c r="L13" s="8"/>
      <c r="M13" s="8"/>
      <c r="N13" s="8"/>
      <c r="O13" s="8"/>
    </row>
    <row r="14" spans="1:15" s="3" customFormat="1" ht="14.1" customHeight="1" x14ac:dyDescent="0.25">
      <c r="A14" s="26" t="s">
        <v>29</v>
      </c>
      <c r="B14" s="27">
        <f>'table 3'!U12-'table 3'!B12</f>
        <v>0</v>
      </c>
      <c r="C14" s="27">
        <f>'table 3'!U27-'table 3'!B27</f>
        <v>426676</v>
      </c>
      <c r="D14" s="39"/>
      <c r="E14" s="104">
        <f>SUM('table 3'!D12:F12)</f>
        <v>0</v>
      </c>
      <c r="F14" s="104">
        <f>SUM('table 3'!D27:F27)</f>
        <v>55731</v>
      </c>
      <c r="G14" s="39"/>
      <c r="H14" s="104">
        <f>SUM('table 3'!M12:O12)</f>
        <v>0</v>
      </c>
      <c r="I14" s="104">
        <f>SUM('table 3'!M27:O27)</f>
        <v>83837</v>
      </c>
      <c r="J14" s="39"/>
      <c r="K14" s="8"/>
      <c r="L14" s="8"/>
      <c r="M14" s="8"/>
      <c r="N14" s="8"/>
      <c r="O14" s="8"/>
    </row>
    <row r="15" spans="1:15" s="3" customFormat="1" ht="14.1" customHeight="1" x14ac:dyDescent="0.25">
      <c r="A15" s="29" t="s">
        <v>30</v>
      </c>
      <c r="B15" s="30">
        <f>'table 3'!U13-'table 3'!B13</f>
        <v>0</v>
      </c>
      <c r="C15" s="30">
        <f>'table 3'!U28-'table 3'!B28</f>
        <v>338305</v>
      </c>
      <c r="D15" s="40"/>
      <c r="E15" s="103">
        <f>SUM('table 3'!D13:F13)</f>
        <v>0</v>
      </c>
      <c r="F15" s="103">
        <f>SUM('table 3'!D28:F28)</f>
        <v>46345</v>
      </c>
      <c r="G15" s="40"/>
      <c r="H15" s="103">
        <f>SUM('table 3'!M13:O13)</f>
        <v>0</v>
      </c>
      <c r="I15" s="103">
        <f>SUM('table 3'!M28:O28)</f>
        <v>35620</v>
      </c>
      <c r="J15" s="40"/>
      <c r="K15" s="8"/>
      <c r="L15" s="8"/>
      <c r="M15" s="8"/>
      <c r="N15" s="8"/>
      <c r="O15" s="8"/>
    </row>
    <row r="16" spans="1:15" s="3" customFormat="1" ht="14.1" customHeight="1" x14ac:dyDescent="0.25">
      <c r="A16" s="83" t="s">
        <v>31</v>
      </c>
      <c r="B16" s="84">
        <f>'table 3'!U14-'table 3'!B14</f>
        <v>0</v>
      </c>
      <c r="C16" s="84">
        <f>'table 3'!U29-'table 3'!B29</f>
        <v>332839</v>
      </c>
      <c r="D16" s="85"/>
      <c r="E16" s="105">
        <f>SUM('table 3'!D14:F14)</f>
        <v>0</v>
      </c>
      <c r="F16" s="105">
        <f>SUM('table 3'!D29:F29)</f>
        <v>44594</v>
      </c>
      <c r="G16" s="85"/>
      <c r="H16" s="105">
        <f>SUM('table 3'!M14:O14)</f>
        <v>0</v>
      </c>
      <c r="I16" s="105">
        <f>SUM('table 3'!M29:O29)</f>
        <v>22422</v>
      </c>
      <c r="J16" s="85"/>
      <c r="K16" s="8"/>
      <c r="L16" s="8"/>
      <c r="M16" s="8"/>
      <c r="N16" s="8"/>
      <c r="O16" s="8"/>
    </row>
    <row r="17" spans="1:15" s="3" customFormat="1" ht="14.1" customHeight="1" x14ac:dyDescent="0.25">
      <c r="A17" s="36" t="s">
        <v>40</v>
      </c>
      <c r="B17" s="106">
        <f>SUM(B5:B13)</f>
        <v>4131828</v>
      </c>
      <c r="C17" s="106">
        <f>SUM(C5:C13)</f>
        <v>3923060</v>
      </c>
      <c r="D17" s="50">
        <f>IFERROR(B17/C17-1,"")</f>
        <v>5.3215602106518878E-2</v>
      </c>
      <c r="E17" s="106">
        <f>SUM(E5:E13)</f>
        <v>557419</v>
      </c>
      <c r="F17" s="106">
        <f>SUM(F5:F13)</f>
        <v>537351</v>
      </c>
      <c r="G17" s="50">
        <f>IFERROR(E17/F17-1,"")</f>
        <v>3.7346166658292157E-2</v>
      </c>
      <c r="H17" s="106">
        <f>SUM(H5:H13)</f>
        <v>843922</v>
      </c>
      <c r="I17" s="106">
        <f>SUM(I5:I13)</f>
        <v>792900</v>
      </c>
      <c r="J17" s="50">
        <f>IFERROR(H17/I17-1,"")</f>
        <v>6.4348593769706142E-2</v>
      </c>
      <c r="K17" s="8"/>
      <c r="L17" s="8"/>
      <c r="M17" s="8"/>
      <c r="N17" s="8"/>
      <c r="O17" s="8"/>
    </row>
    <row r="18" spans="1:15" s="3" customFormat="1" ht="14.1" customHeight="1" x14ac:dyDescent="0.25">
      <c r="A18" s="47"/>
      <c r="B18" s="48"/>
      <c r="C18" s="48"/>
      <c r="D18" s="49"/>
      <c r="E18" s="48"/>
      <c r="F18" s="48"/>
      <c r="G18" s="49"/>
      <c r="H18" s="48"/>
      <c r="I18" s="48"/>
      <c r="J18" s="49"/>
      <c r="K18" s="8"/>
      <c r="L18" s="8"/>
      <c r="M18" s="8"/>
      <c r="N18" s="8"/>
      <c r="O18" s="8"/>
    </row>
    <row r="19" spans="1:15" s="3" customFormat="1" ht="15" customHeight="1" x14ac:dyDescent="0.25">
      <c r="A19" s="46" t="str">
        <f>A3</f>
        <v>Geographical unit</v>
      </c>
      <c r="B19" s="107" t="s">
        <v>41</v>
      </c>
      <c r="C19" s="108"/>
      <c r="D19" s="108"/>
      <c r="E19" s="107" t="s">
        <v>42</v>
      </c>
      <c r="F19" s="108"/>
      <c r="G19" s="108"/>
    </row>
    <row r="20" spans="1:15" s="3" customFormat="1" ht="15" customHeight="1" x14ac:dyDescent="0.25">
      <c r="A20" s="26"/>
      <c r="B20" s="25">
        <f>B4</f>
        <v>2026</v>
      </c>
      <c r="C20" s="25">
        <f t="shared" ref="C20:D20" si="1">C4</f>
        <v>2025</v>
      </c>
      <c r="D20" s="25" t="str">
        <f t="shared" si="1"/>
        <v>Δ2026/25</v>
      </c>
      <c r="E20" s="25">
        <f>B4</f>
        <v>2026</v>
      </c>
      <c r="F20" s="25">
        <f>C4</f>
        <v>2025</v>
      </c>
      <c r="G20" s="25" t="str">
        <f>D4</f>
        <v>Δ2026/25</v>
      </c>
    </row>
    <row r="21" spans="1:15" ht="15" customHeight="1" x14ac:dyDescent="0.25">
      <c r="A21" s="29" t="str">
        <f>A5</f>
        <v>January</v>
      </c>
      <c r="B21" s="103">
        <f>SUM('table 3'!G3:H3)</f>
        <v>95544</v>
      </c>
      <c r="C21" s="103">
        <f>SUM('table 3'!G18:H18)</f>
        <v>96768</v>
      </c>
      <c r="D21" s="40">
        <f>IFERROR(B21/C21-1,"")</f>
        <v>-1.2648809523809534E-2</v>
      </c>
      <c r="E21" s="103">
        <f>SUM('table 3'!I3:L3)</f>
        <v>10324</v>
      </c>
      <c r="F21" s="103">
        <f>SUM('table 3'!I18:L18)</f>
        <v>8576</v>
      </c>
      <c r="G21" s="40">
        <f>IFERROR(E21/F21-1,"")</f>
        <v>0.2038246268656716</v>
      </c>
      <c r="H21" s="3"/>
      <c r="I21" s="3"/>
      <c r="J21" s="3"/>
      <c r="K21"/>
      <c r="L21"/>
      <c r="M21"/>
      <c r="N21"/>
      <c r="O21"/>
    </row>
    <row r="22" spans="1:15" ht="15" customHeight="1" x14ac:dyDescent="0.25">
      <c r="A22" s="26" t="str">
        <f>A6</f>
        <v>February</v>
      </c>
      <c r="B22" s="104">
        <f>SUM('table 3'!G4:H4)</f>
        <v>100626</v>
      </c>
      <c r="C22" s="104">
        <f>SUM('table 3'!G19:H19)</f>
        <v>89917</v>
      </c>
      <c r="D22" s="39">
        <f>IFERROR(B22/C22-1,"")</f>
        <v>0.1190987243791497</v>
      </c>
      <c r="E22" s="104">
        <f>SUM('table 3'!I4:L4)</f>
        <v>14621</v>
      </c>
      <c r="F22" s="104">
        <f>SUM('table 3'!I19:L19)</f>
        <v>13409</v>
      </c>
      <c r="G22" s="39">
        <f>IFERROR(E22/F22-1,"")</f>
        <v>9.0387053471548962E-2</v>
      </c>
      <c r="H22" s="3"/>
      <c r="I22" s="3"/>
      <c r="J22" s="3"/>
      <c r="K22"/>
      <c r="L22"/>
      <c r="M22"/>
      <c r="N22"/>
      <c r="O22"/>
    </row>
    <row r="23" spans="1:15" ht="15" customHeight="1" x14ac:dyDescent="0.25">
      <c r="A23" s="29" t="str">
        <f t="shared" ref="A23:A32" si="2">A7</f>
        <v>March</v>
      </c>
      <c r="B23" s="103">
        <f>SUM('table 3'!G5:H5)</f>
        <v>111817</v>
      </c>
      <c r="C23" s="103">
        <f>SUM('table 3'!G20:H20)</f>
        <v>105266</v>
      </c>
      <c r="D23" s="40">
        <f>IFERROR(B23/C23-1,"")</f>
        <v>6.2232819713867737E-2</v>
      </c>
      <c r="E23" s="103">
        <f>SUM('table 3'!I5:L5)</f>
        <v>18151</v>
      </c>
      <c r="F23" s="103">
        <f>SUM('table 3'!I20:L20)</f>
        <v>17139</v>
      </c>
      <c r="G23" s="40">
        <f t="shared" ref="G23:G32" si="3">IFERROR(E23/F23-1,"")</f>
        <v>5.9046618822568453E-2</v>
      </c>
      <c r="H23" s="3"/>
      <c r="I23" s="3"/>
      <c r="J23" s="3"/>
      <c r="K23"/>
      <c r="L23"/>
      <c r="M23"/>
      <c r="N23"/>
      <c r="O23"/>
    </row>
    <row r="24" spans="1:15" ht="15" customHeight="1" x14ac:dyDescent="0.25">
      <c r="A24" s="26" t="str">
        <f t="shared" si="2"/>
        <v>April</v>
      </c>
      <c r="B24" s="104">
        <f>SUM('table 3'!G6:H6)</f>
        <v>122891</v>
      </c>
      <c r="C24" s="104">
        <f>SUM('table 3'!G21:H21)</f>
        <v>122506</v>
      </c>
      <c r="D24" s="39">
        <f>IFERROR(B24/C24-1,"")</f>
        <v>3.1427032145363576E-3</v>
      </c>
      <c r="E24" s="104">
        <f>SUM('table 3'!I6:L6)</f>
        <v>24324</v>
      </c>
      <c r="F24" s="104">
        <f>SUM('table 3'!I21:L21)</f>
        <v>23550</v>
      </c>
      <c r="G24" s="39">
        <f t="shared" si="3"/>
        <v>3.2866242038216642E-2</v>
      </c>
      <c r="H24" s="3"/>
      <c r="I24" s="3"/>
      <c r="J24" s="3"/>
      <c r="K24"/>
      <c r="L24"/>
      <c r="M24"/>
      <c r="N24"/>
      <c r="O24"/>
    </row>
    <row r="25" spans="1:15" ht="15" customHeight="1" x14ac:dyDescent="0.25">
      <c r="A25" s="29" t="str">
        <f t="shared" si="2"/>
        <v>May</v>
      </c>
      <c r="B25" s="103">
        <f>SUM('table 3'!G7:H7)</f>
        <v>121875</v>
      </c>
      <c r="C25" s="103">
        <f>SUM('table 3'!G22:H22)</f>
        <v>121490</v>
      </c>
      <c r="D25" s="40">
        <f>IFERROR(B25/C25-1,"")</f>
        <v>3.1689851016545312E-3</v>
      </c>
      <c r="E25" s="103">
        <f>SUM('table 3'!I7:L7)</f>
        <v>30419</v>
      </c>
      <c r="F25" s="103">
        <f>SUM('table 3'!I22:L22)</f>
        <v>27254</v>
      </c>
      <c r="G25" s="40">
        <f t="shared" si="3"/>
        <v>0.11612974242313046</v>
      </c>
      <c r="H25" s="3"/>
      <c r="I25" s="3"/>
      <c r="J25" s="3"/>
      <c r="K25"/>
      <c r="L25"/>
      <c r="M25"/>
      <c r="N25"/>
      <c r="O25"/>
    </row>
    <row r="26" spans="1:15" ht="15" customHeight="1" x14ac:dyDescent="0.25">
      <c r="A26" s="26" t="str">
        <f t="shared" si="2"/>
        <v>June</v>
      </c>
      <c r="B26" s="104">
        <f>SUM('table 3'!G8:H8)</f>
        <v>135674</v>
      </c>
      <c r="C26" s="104">
        <f>SUM('table 3'!G23:H23)</f>
        <v>131355</v>
      </c>
      <c r="D26" s="39">
        <f>IFERROR(B26/C26-1,"")</f>
        <v>3.2880362376765282E-2</v>
      </c>
      <c r="E26" s="104">
        <f>SUM('table 3'!I8:L8)</f>
        <v>43936</v>
      </c>
      <c r="F26" s="104">
        <f>SUM('table 3'!I23:L23)</f>
        <v>43689</v>
      </c>
      <c r="G26" s="39">
        <f t="shared" si="3"/>
        <v>5.6535970152669091E-3</v>
      </c>
      <c r="H26" s="3"/>
      <c r="I26" s="3"/>
      <c r="J26" s="3"/>
      <c r="K26"/>
      <c r="L26"/>
      <c r="M26"/>
      <c r="N26"/>
      <c r="O26"/>
    </row>
    <row r="27" spans="1:15" ht="15" customHeight="1" x14ac:dyDescent="0.25">
      <c r="A27" s="29" t="str">
        <f t="shared" si="2"/>
        <v>July</v>
      </c>
      <c r="B27" s="103">
        <f>SUM('table 3'!G9:H9)</f>
        <v>156217</v>
      </c>
      <c r="C27" s="103">
        <f>SUM('table 3'!G24:H24)</f>
        <v>143876</v>
      </c>
      <c r="D27" s="40">
        <f>IFERROR(B27/C27-1,"")</f>
        <v>8.5775250910506307E-2</v>
      </c>
      <c r="E27" s="103">
        <f>SUM('table 3'!I9:L9)</f>
        <v>51262</v>
      </c>
      <c r="F27" s="103">
        <f>SUM('table 3'!I24:L24)</f>
        <v>49266</v>
      </c>
      <c r="G27" s="40">
        <f t="shared" si="3"/>
        <v>4.051475662728854E-2</v>
      </c>
      <c r="H27" s="3"/>
      <c r="I27" s="3"/>
      <c r="J27" s="3"/>
      <c r="K27"/>
      <c r="L27"/>
      <c r="M27"/>
      <c r="N27"/>
      <c r="O27"/>
    </row>
    <row r="28" spans="1:15" ht="15" customHeight="1" x14ac:dyDescent="0.25">
      <c r="A28" s="26" t="str">
        <f t="shared" si="2"/>
        <v>August</v>
      </c>
      <c r="B28" s="104">
        <f>SUM('table 3'!G10:H10)</f>
        <v>153833</v>
      </c>
      <c r="C28" s="104">
        <f>SUM('table 3'!G25:H25)</f>
        <v>141562</v>
      </c>
      <c r="D28" s="39">
        <f>IFERROR(B28/C28-1,"")</f>
        <v>8.6682866871052866E-2</v>
      </c>
      <c r="E28" s="104">
        <f>SUM('table 3'!I10:L10)</f>
        <v>51013</v>
      </c>
      <c r="F28" s="104">
        <f>SUM('table 3'!I25:L25)</f>
        <v>49670</v>
      </c>
      <c r="G28" s="39">
        <f t="shared" si="3"/>
        <v>2.7038453795047213E-2</v>
      </c>
      <c r="H28" s="3"/>
      <c r="I28" s="3"/>
      <c r="J28" s="3"/>
      <c r="K28"/>
      <c r="L28"/>
      <c r="M28"/>
      <c r="N28"/>
      <c r="O28"/>
    </row>
    <row r="29" spans="1:15" ht="15" customHeight="1" x14ac:dyDescent="0.25">
      <c r="A29" s="29" t="str">
        <f t="shared" si="2"/>
        <v>September</v>
      </c>
      <c r="B29" s="103">
        <f>SUM('table 3'!G11:H11)</f>
        <v>135508</v>
      </c>
      <c r="C29" s="103">
        <f>SUM('table 3'!G26:H26)</f>
        <v>127977</v>
      </c>
      <c r="D29" s="40">
        <f>IFERROR(B29/C29-1,"")</f>
        <v>5.884651148253206E-2</v>
      </c>
      <c r="E29" s="103">
        <f>SUM('table 3'!I11:L11)</f>
        <v>39300</v>
      </c>
      <c r="F29" s="103">
        <f>SUM('table 3'!I26:L26)</f>
        <v>39728</v>
      </c>
      <c r="G29" s="40">
        <f t="shared" si="3"/>
        <v>-1.0773258155457155E-2</v>
      </c>
      <c r="H29" s="3"/>
      <c r="I29" s="3"/>
      <c r="J29" s="3"/>
      <c r="K29"/>
      <c r="L29"/>
      <c r="M29"/>
      <c r="N29"/>
      <c r="O29"/>
    </row>
    <row r="30" spans="1:15" ht="15" customHeight="1" x14ac:dyDescent="0.25">
      <c r="A30" s="26" t="str">
        <f t="shared" si="2"/>
        <v>Οctober</v>
      </c>
      <c r="B30" s="104">
        <f>SUM('table 3'!G12:H12)</f>
        <v>0</v>
      </c>
      <c r="C30" s="104">
        <f>SUM('table 3'!G27:H27)</f>
        <v>117618</v>
      </c>
      <c r="D30" s="39"/>
      <c r="E30" s="104">
        <f>SUM('table 3'!I12:L12)</f>
        <v>0</v>
      </c>
      <c r="F30" s="104">
        <f>SUM('table 3'!I27:L27)</f>
        <v>24891</v>
      </c>
      <c r="G30" s="39"/>
      <c r="H30" s="3"/>
      <c r="I30" s="3"/>
      <c r="J30" s="3"/>
      <c r="K30"/>
      <c r="L30"/>
      <c r="M30"/>
      <c r="N30"/>
      <c r="O30"/>
    </row>
    <row r="31" spans="1:15" ht="15" customHeight="1" x14ac:dyDescent="0.25">
      <c r="A31" s="29" t="str">
        <f t="shared" si="2"/>
        <v>Νovember</v>
      </c>
      <c r="B31" s="103">
        <f>SUM('table 3'!G13:H13)</f>
        <v>0</v>
      </c>
      <c r="C31" s="103">
        <f>SUM('table 3'!G28:H28)</f>
        <v>107514</v>
      </c>
      <c r="D31" s="40"/>
      <c r="E31" s="103">
        <f>SUM('table 3'!I13:L13)</f>
        <v>0</v>
      </c>
      <c r="F31" s="103">
        <f>SUM('table 3'!I28:L28)</f>
        <v>15144</v>
      </c>
      <c r="G31" s="40"/>
      <c r="H31" s="3"/>
      <c r="I31" s="3"/>
      <c r="J31" s="3"/>
      <c r="K31"/>
      <c r="L31"/>
      <c r="M31"/>
      <c r="N31"/>
      <c r="O31"/>
    </row>
    <row r="32" spans="1:15" ht="15" customHeight="1" x14ac:dyDescent="0.25">
      <c r="A32" s="83" t="str">
        <f t="shared" si="2"/>
        <v>December</v>
      </c>
      <c r="B32" s="105">
        <f>SUM('table 3'!G14:H14)</f>
        <v>0</v>
      </c>
      <c r="C32" s="105">
        <f>SUM('table 3'!G29:H29)</f>
        <v>108177</v>
      </c>
      <c r="D32" s="85"/>
      <c r="E32" s="105">
        <f>SUM('table 3'!I14:L14)</f>
        <v>0</v>
      </c>
      <c r="F32" s="105">
        <f>SUM('table 3'!I29:L29)</f>
        <v>17666</v>
      </c>
      <c r="G32" s="85"/>
      <c r="H32" s="3"/>
      <c r="I32" s="3"/>
      <c r="J32" s="3"/>
      <c r="K32"/>
      <c r="L32"/>
      <c r="M32"/>
      <c r="N32"/>
      <c r="O32"/>
    </row>
    <row r="33" spans="1:15" ht="15" customHeight="1" x14ac:dyDescent="0.25">
      <c r="A33" s="36" t="str">
        <f>A17</f>
        <v>ytd</v>
      </c>
      <c r="B33" s="106">
        <f>SUM(B21:B29)</f>
        <v>1133985</v>
      </c>
      <c r="C33" s="106">
        <f>SUM(C21:C29)</f>
        <v>1080717</v>
      </c>
      <c r="D33" s="50">
        <f>IFERROR(B33/C33-1,"")</f>
        <v>4.9289499471184328E-2</v>
      </c>
      <c r="E33" s="106">
        <f>SUM(E21:E29)</f>
        <v>283350</v>
      </c>
      <c r="F33" s="106">
        <f>SUM(F21:F29)</f>
        <v>272281</v>
      </c>
      <c r="G33" s="50">
        <f>IFERROR(E33/F33-1,"")</f>
        <v>4.065285495499138E-2</v>
      </c>
      <c r="H33" s="3">
        <f>SUM(H21:H29)</f>
        <v>0</v>
      </c>
      <c r="I33" s="3">
        <f>SUM(I21:I29)</f>
        <v>0</v>
      </c>
      <c r="J33" s="3"/>
      <c r="K33"/>
      <c r="L33"/>
      <c r="M33"/>
      <c r="N33"/>
      <c r="O33"/>
    </row>
    <row r="34" spans="1:15" s="20" customFormat="1" ht="14.1" customHeight="1" x14ac:dyDescent="0.2">
      <c r="A34" s="43" t="s">
        <v>33</v>
      </c>
      <c r="B34" s="44"/>
      <c r="C34" s="44"/>
      <c r="D34" s="44"/>
      <c r="E34" s="44"/>
      <c r="F34" s="44"/>
      <c r="G34" s="44"/>
      <c r="H34" s="44"/>
      <c r="I34" s="44"/>
      <c r="J34" s="44"/>
      <c r="K34" s="19"/>
      <c r="L34" s="19"/>
      <c r="M34" s="19"/>
      <c r="N34" s="19"/>
      <c r="O34" s="19"/>
    </row>
    <row r="35" spans="1:15" s="20" customFormat="1" ht="14.1" customHeight="1" x14ac:dyDescent="0.2">
      <c r="A35" s="43" t="s">
        <v>44</v>
      </c>
      <c r="B35" s="44"/>
      <c r="C35" s="44"/>
      <c r="D35" s="44"/>
      <c r="E35" s="44"/>
      <c r="F35" s="44"/>
      <c r="G35" s="44"/>
      <c r="H35" s="44"/>
      <c r="I35" s="44"/>
      <c r="J35" s="44"/>
      <c r="K35" s="19"/>
      <c r="L35" s="19"/>
      <c r="M35" s="19"/>
      <c r="N35" s="19"/>
      <c r="O35" s="19"/>
    </row>
    <row r="36" spans="1:15" ht="15" customHeight="1" x14ac:dyDescent="0.25">
      <c r="A36" s="43"/>
    </row>
  </sheetData>
  <mergeCells count="5">
    <mergeCell ref="B19:D19"/>
    <mergeCell ref="E19:G19"/>
    <mergeCell ref="B3:D3"/>
    <mergeCell ref="E3:G3"/>
    <mergeCell ref="H3:J3"/>
  </mergeCells>
  <conditionalFormatting sqref="D5:D17">
    <cfRule type="cellIs" dxfId="6" priority="1" operator="lessThan">
      <formula>0</formula>
    </cfRule>
  </conditionalFormatting>
  <conditionalFormatting sqref="D21:D33">
    <cfRule type="cellIs" dxfId="5" priority="4" operator="lessThan">
      <formula>0</formula>
    </cfRule>
  </conditionalFormatting>
  <conditionalFormatting sqref="G5:G17">
    <cfRule type="cellIs" dxfId="4" priority="2" operator="lessThan">
      <formula>0</formula>
    </cfRule>
  </conditionalFormatting>
  <conditionalFormatting sqref="G21:G33">
    <cfRule type="cellIs" dxfId="3" priority="5" operator="lessThan">
      <formula>0</formula>
    </cfRule>
  </conditionalFormatting>
  <conditionalFormatting sqref="J5:J17">
    <cfRule type="cellIs" dxfId="2" priority="3" operator="lessThan">
      <formula>0</formula>
    </cfRule>
  </conditionalFormatting>
  <pageMargins left="0.7" right="0.7" top="0.75" bottom="0.75" header="0.3" footer="0.3"/>
  <ignoredErrors>
    <ignoredError sqref="A1:C13 A18:C29 A17 D17 A14:C16 E14:F16 G17 H14:I16 A33 D33 A30:C32 E30:F32 G33 J33 K1:XFD1048576 J1:J13 J17:J29 H1:I13 H18:I32 G1:G13 G18:G29 E1:F13 E18:F29 D1:D13 D18:D29 A34:J1048576" evalError="1" formula="1" formulaRange="1" unlockedFormula="1" emptyCellReference="1" calculatedColumn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61"/>
  <sheetViews>
    <sheetView showGridLines="0" showZeros="0" workbookViewId="0"/>
  </sheetViews>
  <sheetFormatPr defaultRowHeight="15" x14ac:dyDescent="0.25"/>
  <cols>
    <col min="1" max="1" width="12.85546875" style="8" customWidth="1"/>
    <col min="2" max="13" width="12.85546875" style="11" customWidth="1"/>
    <col min="14" max="14" width="12.85546875" style="16" customWidth="1"/>
    <col min="15" max="24" width="8.85546875" style="8"/>
  </cols>
  <sheetData>
    <row r="1" spans="1:14" x14ac:dyDescent="0.25">
      <c r="A1" s="23" t="s">
        <v>47</v>
      </c>
      <c r="B1" s="23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ht="14.45" customHeight="1" x14ac:dyDescent="0.25">
      <c r="A2" s="24">
        <v>2026</v>
      </c>
      <c r="B2" s="111" t="s">
        <v>48</v>
      </c>
      <c r="C2" s="109" t="s">
        <v>49</v>
      </c>
      <c r="D2" s="110" t="s">
        <v>50</v>
      </c>
      <c r="E2" s="110"/>
      <c r="F2" s="110"/>
      <c r="G2" s="110"/>
      <c r="H2" s="109" t="s">
        <v>51</v>
      </c>
      <c r="I2" s="109" t="s">
        <v>52</v>
      </c>
      <c r="J2" s="110" t="s">
        <v>50</v>
      </c>
      <c r="K2" s="110"/>
      <c r="L2" s="110"/>
      <c r="M2" s="110"/>
      <c r="N2" s="109" t="s">
        <v>19</v>
      </c>
    </row>
    <row r="3" spans="1:14" ht="14.45" customHeight="1" x14ac:dyDescent="0.25">
      <c r="A3" s="24"/>
      <c r="B3" s="112"/>
      <c r="C3" s="109"/>
      <c r="D3" s="45" t="s">
        <v>53</v>
      </c>
      <c r="E3" s="45" t="s">
        <v>54</v>
      </c>
      <c r="F3" s="45" t="s">
        <v>55</v>
      </c>
      <c r="G3" s="45" t="s">
        <v>52</v>
      </c>
      <c r="H3" s="109"/>
      <c r="I3" s="109"/>
      <c r="J3" s="45" t="s">
        <v>56</v>
      </c>
      <c r="K3" s="45" t="s">
        <v>57</v>
      </c>
      <c r="L3" s="45" t="s">
        <v>58</v>
      </c>
      <c r="M3" s="45" t="s">
        <v>52</v>
      </c>
      <c r="N3" s="109"/>
    </row>
    <row r="4" spans="1:14" x14ac:dyDescent="0.25">
      <c r="A4" s="26" t="s">
        <v>20</v>
      </c>
      <c r="B4" s="27">
        <v>547.48387874368905</v>
      </c>
      <c r="C4" s="27">
        <v>452.67658324243899</v>
      </c>
      <c r="D4" s="27">
        <v>21.711800531187599</v>
      </c>
      <c r="E4" s="27">
        <v>89.325499265231599</v>
      </c>
      <c r="F4" s="27">
        <v>48.135756690110497</v>
      </c>
      <c r="G4" s="27">
        <v>293.50352600000002</v>
      </c>
      <c r="H4" s="27">
        <v>94.807295501250707</v>
      </c>
      <c r="I4" s="27">
        <v>547.38426881317798</v>
      </c>
      <c r="J4" s="27">
        <v>65.127083311853298</v>
      </c>
      <c r="K4" s="27">
        <v>66.727375368395499</v>
      </c>
      <c r="L4" s="27">
        <v>0</v>
      </c>
      <c r="M4" s="27">
        <v>415.529811</v>
      </c>
      <c r="N4" s="27">
        <v>1094.8681475568701</v>
      </c>
    </row>
    <row r="5" spans="1:14" x14ac:dyDescent="0.25">
      <c r="A5" s="29" t="s">
        <v>21</v>
      </c>
      <c r="B5" s="30">
        <v>558.74800000000005</v>
      </c>
      <c r="C5" s="30">
        <v>434.84500000000003</v>
      </c>
      <c r="D5" s="30">
        <v>33.082000000000001</v>
      </c>
      <c r="E5" s="30">
        <v>85.040999999999997</v>
      </c>
      <c r="F5" s="30">
        <v>35.585999999999999</v>
      </c>
      <c r="G5" s="30">
        <v>281.13600000000002</v>
      </c>
      <c r="H5" s="30">
        <v>123.90300000000001</v>
      </c>
      <c r="I5" s="30">
        <v>475.846</v>
      </c>
      <c r="J5" s="30">
        <v>99.067999999999998</v>
      </c>
      <c r="K5" s="30">
        <v>31.356000000000002</v>
      </c>
      <c r="L5" s="30"/>
      <c r="M5" s="30">
        <v>345.42200000000003</v>
      </c>
      <c r="N5" s="30">
        <v>1034.5940000000001</v>
      </c>
    </row>
    <row r="6" spans="1:14" x14ac:dyDescent="0.25">
      <c r="A6" s="26" t="s">
        <v>22</v>
      </c>
      <c r="B6" s="27">
        <v>679.67899999999997</v>
      </c>
      <c r="C6" s="27">
        <v>555.173</v>
      </c>
      <c r="D6" s="27">
        <v>22.558</v>
      </c>
      <c r="E6" s="27">
        <v>122.982</v>
      </c>
      <c r="F6" s="27">
        <v>75.858999999999995</v>
      </c>
      <c r="G6" s="27">
        <v>333.774</v>
      </c>
      <c r="H6" s="27">
        <v>124.506</v>
      </c>
      <c r="I6" s="27">
        <v>592.54100000000005</v>
      </c>
      <c r="J6" s="27">
        <v>85.843999999999994</v>
      </c>
      <c r="K6" s="27">
        <v>74.453999999999994</v>
      </c>
      <c r="L6" s="27">
        <v>0</v>
      </c>
      <c r="M6" s="27">
        <v>432.24299999999999</v>
      </c>
      <c r="N6" s="27">
        <v>1272.22</v>
      </c>
    </row>
    <row r="7" spans="1:14" x14ac:dyDescent="0.25">
      <c r="A7" s="29" t="s">
        <v>23</v>
      </c>
      <c r="B7" s="30">
        <v>991.96600000000001</v>
      </c>
      <c r="C7" s="30">
        <v>858.99800000000005</v>
      </c>
      <c r="D7" s="30">
        <v>110.54600000000001</v>
      </c>
      <c r="E7" s="30">
        <v>237.18299999999999</v>
      </c>
      <c r="F7" s="30">
        <v>81.611999999999995</v>
      </c>
      <c r="G7" s="30">
        <v>429.65699999999998</v>
      </c>
      <c r="H7" s="30">
        <v>132.96799999999999</v>
      </c>
      <c r="I7" s="30">
        <v>846.74800000000005</v>
      </c>
      <c r="J7" s="30">
        <v>194.96899999999999</v>
      </c>
      <c r="K7" s="30">
        <v>155.24199999999999</v>
      </c>
      <c r="L7" s="30">
        <v>0</v>
      </c>
      <c r="M7" s="30">
        <v>496.53699999999998</v>
      </c>
      <c r="N7" s="30">
        <v>1838.713</v>
      </c>
    </row>
    <row r="8" spans="1:14" x14ac:dyDescent="0.25">
      <c r="A8" s="26" t="s">
        <v>24</v>
      </c>
      <c r="B8" s="27">
        <v>1952.8969999999999</v>
      </c>
      <c r="C8" s="27">
        <v>1653.2139999999999</v>
      </c>
      <c r="D8" s="27">
        <v>201.33199999999999</v>
      </c>
      <c r="E8" s="27">
        <v>692.65599999999995</v>
      </c>
      <c r="F8" s="27">
        <v>114.89400000000001</v>
      </c>
      <c r="G8" s="27">
        <v>644.33199999999999</v>
      </c>
      <c r="H8" s="27">
        <v>299.68299999999999</v>
      </c>
      <c r="I8" s="27">
        <v>1376.0609999999999</v>
      </c>
      <c r="J8" s="27">
        <v>520.68600000000004</v>
      </c>
      <c r="K8" s="27">
        <v>126.20699999999999</v>
      </c>
      <c r="L8" s="27">
        <v>0</v>
      </c>
      <c r="M8" s="27">
        <v>729.16800000000001</v>
      </c>
      <c r="N8" s="27">
        <v>3328.9580000000001</v>
      </c>
    </row>
    <row r="9" spans="1:14" x14ac:dyDescent="0.25">
      <c r="A9" s="29" t="s">
        <v>25</v>
      </c>
      <c r="B9" s="30">
        <v>2916.7979999999998</v>
      </c>
      <c r="C9" s="30">
        <v>2413.4899999999998</v>
      </c>
      <c r="D9" s="30">
        <v>218.23599999999999</v>
      </c>
      <c r="E9" s="30">
        <v>814.58199999999999</v>
      </c>
      <c r="F9" s="30">
        <v>371.726</v>
      </c>
      <c r="G9" s="30">
        <v>1008.946</v>
      </c>
      <c r="H9" s="30">
        <v>503.30799999999999</v>
      </c>
      <c r="I9" s="30">
        <v>2004.9</v>
      </c>
      <c r="J9" s="30">
        <v>713.83299999999997</v>
      </c>
      <c r="K9" s="30">
        <v>202.75899999999999</v>
      </c>
      <c r="L9" s="30">
        <v>0</v>
      </c>
      <c r="M9" s="30">
        <v>1088.308</v>
      </c>
      <c r="N9" s="30">
        <v>4921.6980000000003</v>
      </c>
    </row>
    <row r="10" spans="1:14" x14ac:dyDescent="0.25">
      <c r="A10" s="26" t="s">
        <v>26</v>
      </c>
      <c r="B10" s="27">
        <v>3913.6570000000002</v>
      </c>
      <c r="C10" s="27">
        <v>3166.1030000000001</v>
      </c>
      <c r="D10" s="27">
        <v>315.75299999999999</v>
      </c>
      <c r="E10" s="27">
        <v>987.73500000000001</v>
      </c>
      <c r="F10" s="27">
        <v>544.78499999999997</v>
      </c>
      <c r="G10" s="27">
        <v>1317.83</v>
      </c>
      <c r="H10" s="27">
        <v>747.553</v>
      </c>
      <c r="I10" s="27">
        <v>2638.6289999999999</v>
      </c>
      <c r="J10" s="27">
        <v>901.68200000000002</v>
      </c>
      <c r="K10" s="27">
        <v>173.19399999999999</v>
      </c>
      <c r="L10" s="27">
        <v>0</v>
      </c>
      <c r="M10" s="27">
        <v>1563.7529999999999</v>
      </c>
      <c r="N10" s="27">
        <v>6552.2860000000001</v>
      </c>
    </row>
    <row r="11" spans="1:14" x14ac:dyDescent="0.25">
      <c r="A11" s="29" t="s">
        <v>27</v>
      </c>
      <c r="B11" s="30">
        <v>5410.0280000000002</v>
      </c>
      <c r="C11" s="30">
        <v>4281.9170000000004</v>
      </c>
      <c r="D11" s="30">
        <v>423.291</v>
      </c>
      <c r="E11" s="30">
        <v>1180.8900000000001</v>
      </c>
      <c r="F11" s="30">
        <v>652.24099999999999</v>
      </c>
      <c r="G11" s="30">
        <v>2025.4949999999999</v>
      </c>
      <c r="H11" s="30">
        <v>1128.1110000000001</v>
      </c>
      <c r="I11" s="30">
        <v>3055.9360000000001</v>
      </c>
      <c r="J11" s="30">
        <v>822.78099999999995</v>
      </c>
      <c r="K11" s="30">
        <v>232.411</v>
      </c>
      <c r="L11" s="30">
        <v>0</v>
      </c>
      <c r="M11" s="30">
        <v>2000.7439999999999</v>
      </c>
      <c r="N11" s="30">
        <v>8465.9639999999999</v>
      </c>
    </row>
    <row r="12" spans="1:14" x14ac:dyDescent="0.25">
      <c r="A12" s="26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</row>
    <row r="13" spans="1:14" x14ac:dyDescent="0.25">
      <c r="A13" s="29" t="s">
        <v>29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</row>
    <row r="14" spans="1:14" x14ac:dyDescent="0.25">
      <c r="A14" s="26" t="s">
        <v>30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</row>
    <row r="15" spans="1:14" x14ac:dyDescent="0.25">
      <c r="A15" s="86" t="s">
        <v>31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</row>
    <row r="16" spans="1:14" x14ac:dyDescent="0.25">
      <c r="A16" s="32" t="s">
        <v>40</v>
      </c>
      <c r="B16" s="33">
        <v>16971.256000000001</v>
      </c>
      <c r="C16" s="33">
        <v>13816.416999999999</v>
      </c>
      <c r="D16" s="33">
        <v>1346.509</v>
      </c>
      <c r="E16" s="33">
        <v>4210.3950000000004</v>
      </c>
      <c r="F16" s="33">
        <v>1924.84</v>
      </c>
      <c r="G16" s="33">
        <v>6334.6729999999998</v>
      </c>
      <c r="H16" s="33">
        <v>3154.8389999999999</v>
      </c>
      <c r="I16" s="33">
        <v>11538.045</v>
      </c>
      <c r="J16" s="33">
        <v>3403.99</v>
      </c>
      <c r="K16" s="33">
        <v>1062.3499999999999</v>
      </c>
      <c r="L16" s="33">
        <v>0</v>
      </c>
      <c r="M16" s="33">
        <v>7071.7049999999999</v>
      </c>
      <c r="N16" s="33">
        <v>28509.300999999999</v>
      </c>
    </row>
    <row r="17" spans="1:14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5"/>
    </row>
    <row r="18" spans="1:14" ht="14.45" customHeight="1" x14ac:dyDescent="0.25">
      <c r="A18" s="24">
        <v>2025</v>
      </c>
      <c r="B18" s="111" t="str">
        <f>B2</f>
        <v>Countries  ΕΕ-27</v>
      </c>
      <c r="C18" s="109" t="str">
        <f>C2</f>
        <v>Eurozone</v>
      </c>
      <c r="D18" s="110" t="str">
        <f>D2</f>
        <v>out of which</v>
      </c>
      <c r="E18" s="110"/>
      <c r="F18" s="110"/>
      <c r="G18" s="110"/>
      <c r="H18" s="109" t="str">
        <f>H2</f>
        <v>non Eurozone</v>
      </c>
      <c r="I18" s="109" t="str">
        <f>I2</f>
        <v>Other</v>
      </c>
      <c r="J18" s="110" t="str">
        <f>J2</f>
        <v>out of which</v>
      </c>
      <c r="K18" s="110"/>
      <c r="L18" s="110"/>
      <c r="M18" s="110"/>
      <c r="N18" s="109" t="str">
        <f>N2</f>
        <v>Total</v>
      </c>
    </row>
    <row r="19" spans="1:14" ht="14.45" customHeight="1" x14ac:dyDescent="0.25">
      <c r="A19" s="24"/>
      <c r="B19" s="112"/>
      <c r="C19" s="109"/>
      <c r="D19" s="45" t="str">
        <f>D3</f>
        <v>France</v>
      </c>
      <c r="E19" s="45" t="str">
        <f t="shared" ref="E19:G19" si="0">E3</f>
        <v>Germany</v>
      </c>
      <c r="F19" s="45" t="str">
        <f t="shared" si="0"/>
        <v>Italy</v>
      </c>
      <c r="G19" s="45" t="str">
        <f t="shared" si="0"/>
        <v>Other</v>
      </c>
      <c r="H19" s="109"/>
      <c r="I19" s="109"/>
      <c r="J19" s="45" t="str">
        <f>J3</f>
        <v>U.K.</v>
      </c>
      <c r="K19" s="45" t="str">
        <f t="shared" ref="K19:M19" si="1">K3</f>
        <v>USA</v>
      </c>
      <c r="L19" s="45" t="str">
        <f t="shared" si="1"/>
        <v>Russia</v>
      </c>
      <c r="M19" s="45" t="str">
        <f t="shared" si="1"/>
        <v>Other</v>
      </c>
      <c r="N19" s="109"/>
    </row>
    <row r="20" spans="1:14" x14ac:dyDescent="0.25">
      <c r="A20" s="26" t="str">
        <f>A4</f>
        <v>January</v>
      </c>
      <c r="B20" s="27">
        <v>378.589</v>
      </c>
      <c r="C20" s="27">
        <v>343.39100000000002</v>
      </c>
      <c r="D20" s="27">
        <v>23.332000000000001</v>
      </c>
      <c r="E20" s="27">
        <v>95.012</v>
      </c>
      <c r="F20" s="27">
        <v>45.767000000000003</v>
      </c>
      <c r="G20" s="27">
        <v>179.28</v>
      </c>
      <c r="H20" s="27">
        <v>35.198</v>
      </c>
      <c r="I20" s="27">
        <v>442.988</v>
      </c>
      <c r="J20" s="27">
        <v>76.212999999999994</v>
      </c>
      <c r="K20" s="27">
        <v>48.460999999999999</v>
      </c>
      <c r="L20" s="27">
        <v>0</v>
      </c>
      <c r="M20" s="27">
        <v>318.31400000000002</v>
      </c>
      <c r="N20" s="27">
        <v>821.577</v>
      </c>
    </row>
    <row r="21" spans="1:14" x14ac:dyDescent="0.25">
      <c r="A21" s="29" t="str">
        <f>A5</f>
        <v>February</v>
      </c>
      <c r="B21" s="30">
        <v>363.31599999999997</v>
      </c>
      <c r="C21" s="30">
        <v>303.23399999999998</v>
      </c>
      <c r="D21" s="30">
        <v>15.395</v>
      </c>
      <c r="E21" s="30">
        <v>66.164000000000001</v>
      </c>
      <c r="F21" s="30">
        <v>35.037999999999997</v>
      </c>
      <c r="G21" s="30">
        <v>186.637</v>
      </c>
      <c r="H21" s="30">
        <v>60.082000000000001</v>
      </c>
      <c r="I21" s="30">
        <v>352.60300000000001</v>
      </c>
      <c r="J21" s="30">
        <v>28.573</v>
      </c>
      <c r="K21" s="30">
        <v>60.302</v>
      </c>
      <c r="L21" s="30">
        <v>0</v>
      </c>
      <c r="M21" s="30">
        <v>263.72800000000001</v>
      </c>
      <c r="N21" s="30">
        <v>715.91899999999998</v>
      </c>
    </row>
    <row r="22" spans="1:14" x14ac:dyDescent="0.25">
      <c r="A22" s="26" t="str">
        <f t="shared" ref="A22:A31" si="2">A6</f>
        <v>March</v>
      </c>
      <c r="B22" s="27">
        <v>437.15899999999999</v>
      </c>
      <c r="C22" s="27">
        <v>355.875</v>
      </c>
      <c r="D22" s="27">
        <v>21.879000000000001</v>
      </c>
      <c r="E22" s="27">
        <v>83.278000000000006</v>
      </c>
      <c r="F22" s="27">
        <v>46.819000000000003</v>
      </c>
      <c r="G22" s="27">
        <v>203.899</v>
      </c>
      <c r="H22" s="27">
        <v>81.284000000000006</v>
      </c>
      <c r="I22" s="27">
        <v>484.35300000000001</v>
      </c>
      <c r="J22" s="27">
        <v>62.685000000000002</v>
      </c>
      <c r="K22" s="27">
        <v>79.912999999999997</v>
      </c>
      <c r="L22" s="27">
        <v>0</v>
      </c>
      <c r="M22" s="27">
        <v>341.755</v>
      </c>
      <c r="N22" s="27">
        <v>921.51099999999997</v>
      </c>
    </row>
    <row r="23" spans="1:14" x14ac:dyDescent="0.25">
      <c r="A23" s="29" t="str">
        <f t="shared" si="2"/>
        <v>April</v>
      </c>
      <c r="B23" s="30">
        <v>861.99699999999996</v>
      </c>
      <c r="C23" s="30">
        <v>748.81799999999998</v>
      </c>
      <c r="D23" s="30">
        <v>104.027</v>
      </c>
      <c r="E23" s="30">
        <v>231.06200000000001</v>
      </c>
      <c r="F23" s="30">
        <v>70.691000000000003</v>
      </c>
      <c r="G23" s="30">
        <v>343.03800000000001</v>
      </c>
      <c r="H23" s="30">
        <v>113.179</v>
      </c>
      <c r="I23" s="30">
        <v>801.22199999999998</v>
      </c>
      <c r="J23" s="30">
        <v>127.14</v>
      </c>
      <c r="K23" s="30">
        <v>150.80799999999999</v>
      </c>
      <c r="L23" s="30">
        <v>0</v>
      </c>
      <c r="M23" s="30">
        <v>523.274</v>
      </c>
      <c r="N23" s="30">
        <v>1663.2190000000001</v>
      </c>
    </row>
    <row r="24" spans="1:14" x14ac:dyDescent="0.25">
      <c r="A24" s="26" t="str">
        <f t="shared" si="2"/>
        <v>May</v>
      </c>
      <c r="B24" s="27">
        <v>1771.4380000000001</v>
      </c>
      <c r="C24" s="27">
        <v>1442.779</v>
      </c>
      <c r="D24" s="27">
        <v>177.55699999999999</v>
      </c>
      <c r="E24" s="27">
        <v>604.67100000000005</v>
      </c>
      <c r="F24" s="27">
        <v>113.601</v>
      </c>
      <c r="G24" s="27">
        <v>546.95000000000005</v>
      </c>
      <c r="H24" s="27">
        <v>328.65899999999999</v>
      </c>
      <c r="I24" s="27">
        <v>1195.528</v>
      </c>
      <c r="J24" s="27">
        <v>416.15</v>
      </c>
      <c r="K24" s="27">
        <v>123.91</v>
      </c>
      <c r="L24" s="27">
        <v>0</v>
      </c>
      <c r="M24" s="27">
        <v>655.46799999999996</v>
      </c>
      <c r="N24" s="27">
        <v>2966.9659999999999</v>
      </c>
    </row>
    <row r="25" spans="1:14" x14ac:dyDescent="0.25">
      <c r="A25" s="29" t="str">
        <f t="shared" si="2"/>
        <v>June</v>
      </c>
      <c r="B25" s="30">
        <v>2600.4409999999998</v>
      </c>
      <c r="C25" s="30">
        <v>2084.8420000000001</v>
      </c>
      <c r="D25" s="30">
        <v>267.86099999999999</v>
      </c>
      <c r="E25" s="30">
        <v>768.78300000000002</v>
      </c>
      <c r="F25" s="30">
        <v>305.29599999999999</v>
      </c>
      <c r="G25" s="30">
        <v>742.90200000000004</v>
      </c>
      <c r="H25" s="30">
        <v>515.59900000000005</v>
      </c>
      <c r="I25" s="30">
        <v>2002.2349999999999</v>
      </c>
      <c r="J25" s="30">
        <v>811.18499999999995</v>
      </c>
      <c r="K25" s="30">
        <v>230.75</v>
      </c>
      <c r="L25" s="30">
        <v>0</v>
      </c>
      <c r="M25" s="30">
        <v>960.3</v>
      </c>
      <c r="N25" s="30">
        <v>4602.6760000000004</v>
      </c>
    </row>
    <row r="26" spans="1:14" x14ac:dyDescent="0.25">
      <c r="A26" s="26" t="str">
        <f t="shared" si="2"/>
        <v>July</v>
      </c>
      <c r="B26" s="27">
        <v>4235.7420000000002</v>
      </c>
      <c r="C26" s="27">
        <v>3146.9989999999998</v>
      </c>
      <c r="D26" s="27">
        <v>362.40199999999999</v>
      </c>
      <c r="E26" s="27">
        <v>963.44200000000001</v>
      </c>
      <c r="F26" s="27">
        <v>404.31700000000001</v>
      </c>
      <c r="G26" s="27">
        <v>1416.838</v>
      </c>
      <c r="H26" s="27">
        <v>1088.7439999999999</v>
      </c>
      <c r="I26" s="27">
        <v>2527.3200000000002</v>
      </c>
      <c r="J26" s="27">
        <v>777.12300000000005</v>
      </c>
      <c r="K26" s="27">
        <v>209.74700000000001</v>
      </c>
      <c r="L26" s="27">
        <v>0</v>
      </c>
      <c r="M26" s="27">
        <v>1540.45</v>
      </c>
      <c r="N26" s="27">
        <v>6763.0619999999999</v>
      </c>
    </row>
    <row r="27" spans="1:14" x14ac:dyDescent="0.25">
      <c r="A27" s="29" t="str">
        <f t="shared" si="2"/>
        <v>August</v>
      </c>
      <c r="B27" s="30">
        <v>4636.8940000000002</v>
      </c>
      <c r="C27" s="30">
        <v>3617.0250000000001</v>
      </c>
      <c r="D27" s="30">
        <v>450.65199999999999</v>
      </c>
      <c r="E27" s="30">
        <v>1080.9390000000001</v>
      </c>
      <c r="F27" s="30">
        <v>555.27</v>
      </c>
      <c r="G27" s="30">
        <v>1530.164</v>
      </c>
      <c r="H27" s="30">
        <v>1019.869</v>
      </c>
      <c r="I27" s="30">
        <v>2828.8389999999999</v>
      </c>
      <c r="J27" s="30">
        <v>978.42899999999997</v>
      </c>
      <c r="K27" s="30">
        <v>174.18899999999999</v>
      </c>
      <c r="L27" s="30">
        <v>0</v>
      </c>
      <c r="M27" s="30">
        <v>1676.221</v>
      </c>
      <c r="N27" s="30">
        <v>7465.7330000000002</v>
      </c>
    </row>
    <row r="28" spans="1:14" x14ac:dyDescent="0.25">
      <c r="A28" s="26" t="str">
        <f t="shared" si="2"/>
        <v>September</v>
      </c>
      <c r="B28" s="27">
        <v>3602.0790000000002</v>
      </c>
      <c r="C28" s="27">
        <v>2383.5810000000001</v>
      </c>
      <c r="D28" s="27">
        <v>285.91899999999998</v>
      </c>
      <c r="E28" s="27">
        <v>950.601</v>
      </c>
      <c r="F28" s="27">
        <v>371.50799999999998</v>
      </c>
      <c r="G28" s="27">
        <v>775.553</v>
      </c>
      <c r="H28" s="27">
        <v>1218.498</v>
      </c>
      <c r="I28" s="27">
        <v>2078.203</v>
      </c>
      <c r="J28" s="27">
        <v>778.87199999999996</v>
      </c>
      <c r="K28" s="27">
        <v>194.50299999999999</v>
      </c>
      <c r="L28" s="27">
        <v>4.9000000000000002E-2</v>
      </c>
      <c r="M28" s="27">
        <v>1104.779</v>
      </c>
      <c r="N28" s="27">
        <v>5680.2820000000002</v>
      </c>
    </row>
    <row r="29" spans="1:14" x14ac:dyDescent="0.25">
      <c r="A29" s="29" t="str">
        <f t="shared" si="2"/>
        <v>Οctober</v>
      </c>
      <c r="B29" s="30">
        <v>2123.029</v>
      </c>
      <c r="C29" s="30">
        <v>1721.7670000000001</v>
      </c>
      <c r="D29" s="30">
        <v>165.923</v>
      </c>
      <c r="E29" s="30">
        <v>810.23699999999997</v>
      </c>
      <c r="F29" s="30">
        <v>147.31200000000001</v>
      </c>
      <c r="G29" s="30">
        <v>598.29499999999996</v>
      </c>
      <c r="H29" s="30">
        <v>401.262</v>
      </c>
      <c r="I29" s="30">
        <v>1537.1579999999999</v>
      </c>
      <c r="J29" s="30">
        <v>628.01800000000003</v>
      </c>
      <c r="K29" s="30">
        <v>124.852</v>
      </c>
      <c r="L29" s="30">
        <v>0</v>
      </c>
      <c r="M29" s="30">
        <v>784.28800000000001</v>
      </c>
      <c r="N29" s="30">
        <v>3660.1860000000001</v>
      </c>
    </row>
    <row r="30" spans="1:14" x14ac:dyDescent="0.25">
      <c r="A30" s="26" t="str">
        <f t="shared" si="2"/>
        <v>Νovember</v>
      </c>
      <c r="B30" s="27">
        <v>698.81100000000004</v>
      </c>
      <c r="C30" s="27">
        <v>506.25099999999998</v>
      </c>
      <c r="D30" s="27">
        <v>72.358000000000004</v>
      </c>
      <c r="E30" s="27">
        <v>161.11799999999999</v>
      </c>
      <c r="F30" s="27">
        <v>45.424999999999997</v>
      </c>
      <c r="G30" s="27">
        <v>227.35</v>
      </c>
      <c r="H30" s="27">
        <v>192.56</v>
      </c>
      <c r="I30" s="27">
        <v>706.15599999999995</v>
      </c>
      <c r="J30" s="27">
        <v>91.573999999999998</v>
      </c>
      <c r="K30" s="27">
        <v>92.543000000000006</v>
      </c>
      <c r="L30" s="27">
        <v>0.96099999999999997</v>
      </c>
      <c r="M30" s="27">
        <v>521.07799999999997</v>
      </c>
      <c r="N30" s="27">
        <v>1404.9670000000001</v>
      </c>
    </row>
    <row r="31" spans="1:14" x14ac:dyDescent="0.25">
      <c r="A31" s="29" t="str">
        <f t="shared" si="2"/>
        <v>December</v>
      </c>
      <c r="B31" s="30">
        <v>705.24699999999996</v>
      </c>
      <c r="C31" s="30">
        <v>411.53500000000003</v>
      </c>
      <c r="D31" s="30">
        <v>36.048000000000002</v>
      </c>
      <c r="E31" s="30">
        <v>136.072</v>
      </c>
      <c r="F31" s="30">
        <v>59.414999999999999</v>
      </c>
      <c r="G31" s="30">
        <v>180</v>
      </c>
      <c r="H31" s="30">
        <v>293.71199999999999</v>
      </c>
      <c r="I31" s="30">
        <v>609.75</v>
      </c>
      <c r="J31" s="30">
        <v>117.169</v>
      </c>
      <c r="K31" s="30">
        <v>60.866</v>
      </c>
      <c r="L31" s="30">
        <v>0</v>
      </c>
      <c r="M31" s="30">
        <v>431.71499999999997</v>
      </c>
      <c r="N31" s="30">
        <v>1314.9970000000001</v>
      </c>
    </row>
    <row r="32" spans="1:14" x14ac:dyDescent="0.25">
      <c r="A32" s="88" t="s">
        <v>19</v>
      </c>
      <c r="B32" s="89">
        <v>22414.741999999998</v>
      </c>
      <c r="C32" s="89">
        <v>15523.517</v>
      </c>
      <c r="D32" s="89">
        <v>1983.3510000000001</v>
      </c>
      <c r="E32" s="89">
        <v>5951.3789999999999</v>
      </c>
      <c r="F32" s="89">
        <v>2200.4589999999998</v>
      </c>
      <c r="G32" s="89">
        <v>5388.3280000000004</v>
      </c>
      <c r="H32" s="89">
        <v>6891.2250000000004</v>
      </c>
      <c r="I32" s="89">
        <v>15566.355</v>
      </c>
      <c r="J32" s="89">
        <v>4893.1319999999996</v>
      </c>
      <c r="K32" s="89">
        <v>1550.8440000000001</v>
      </c>
      <c r="L32" s="89">
        <v>21.478000000000002</v>
      </c>
      <c r="M32" s="89">
        <v>9100.9009999999998</v>
      </c>
      <c r="N32" s="89">
        <v>37981.095999999998</v>
      </c>
    </row>
    <row r="33" spans="1:14" x14ac:dyDescent="0.25">
      <c r="A33" s="36" t="str">
        <f>A16</f>
        <v>ytd</v>
      </c>
      <c r="B33" s="37">
        <v>15285.576999999999</v>
      </c>
      <c r="C33" s="37">
        <v>12042.962</v>
      </c>
      <c r="D33" s="37">
        <v>1423.104</v>
      </c>
      <c r="E33" s="37">
        <v>3893.35</v>
      </c>
      <c r="F33" s="37">
        <v>1576.8</v>
      </c>
      <c r="G33" s="37">
        <v>5149.7079999999996</v>
      </c>
      <c r="H33" s="37">
        <v>3242.614</v>
      </c>
      <c r="I33" s="37">
        <v>10635.087</v>
      </c>
      <c r="J33" s="37">
        <v>3277.4989999999998</v>
      </c>
      <c r="K33" s="37">
        <v>1078.08</v>
      </c>
      <c r="L33" s="37">
        <v>0</v>
      </c>
      <c r="M33" s="37">
        <v>6279.5079999999998</v>
      </c>
      <c r="N33" s="37">
        <v>25920.664000000001</v>
      </c>
    </row>
    <row r="34" spans="1:14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4" ht="14.45" customHeight="1" x14ac:dyDescent="0.25">
      <c r="A35" s="24" t="s">
        <v>65</v>
      </c>
      <c r="B35" s="109" t="str">
        <f>B2</f>
        <v>Countries  ΕΕ-27</v>
      </c>
      <c r="C35" s="109" t="str">
        <f>C2</f>
        <v>Eurozone</v>
      </c>
      <c r="D35" s="110" t="str">
        <f>D2</f>
        <v>out of which</v>
      </c>
      <c r="E35" s="110"/>
      <c r="F35" s="110"/>
      <c r="G35" s="110" t="e">
        <f>#REF!</f>
        <v>#REF!</v>
      </c>
      <c r="H35" s="109" t="str">
        <f>H2</f>
        <v>non Eurozone</v>
      </c>
      <c r="I35" s="109" t="str">
        <f>I2</f>
        <v>Other</v>
      </c>
      <c r="J35" s="110" t="str">
        <f>J2</f>
        <v>out of which</v>
      </c>
      <c r="K35" s="110" t="e">
        <f>#REF!</f>
        <v>#REF!</v>
      </c>
      <c r="L35" s="110"/>
      <c r="M35" s="110" t="e">
        <f>#REF!</f>
        <v>#REF!</v>
      </c>
      <c r="N35" s="109" t="str">
        <f>N2</f>
        <v>Total</v>
      </c>
    </row>
    <row r="36" spans="1:14" x14ac:dyDescent="0.25">
      <c r="A36" s="24"/>
      <c r="B36" s="109" t="e">
        <f>#REF!</f>
        <v>#REF!</v>
      </c>
      <c r="C36" s="109" t="e">
        <f>#REF!</f>
        <v>#REF!</v>
      </c>
      <c r="D36" s="45" t="str">
        <f>D3</f>
        <v>France</v>
      </c>
      <c r="E36" s="45" t="str">
        <f>E3</f>
        <v>Germany</v>
      </c>
      <c r="F36" s="45" t="str">
        <f>F3</f>
        <v>Italy</v>
      </c>
      <c r="G36" s="45" t="str">
        <f>G3</f>
        <v>Other</v>
      </c>
      <c r="H36" s="109" t="e">
        <f>#REF!</f>
        <v>#REF!</v>
      </c>
      <c r="I36" s="109" t="e">
        <f>#REF!</f>
        <v>#REF!</v>
      </c>
      <c r="J36" s="45" t="str">
        <f>J3</f>
        <v>U.K.</v>
      </c>
      <c r="K36" s="45" t="str">
        <f t="shared" ref="K36:M36" si="3">K3</f>
        <v>USA</v>
      </c>
      <c r="L36" s="45" t="str">
        <f t="shared" si="3"/>
        <v>Russia</v>
      </c>
      <c r="M36" s="45" t="str">
        <f t="shared" si="3"/>
        <v>Other</v>
      </c>
      <c r="N36" s="109" t="e">
        <f>#REF!</f>
        <v>#REF!</v>
      </c>
    </row>
    <row r="37" spans="1:14" x14ac:dyDescent="0.25">
      <c r="A37" s="26" t="str">
        <f>A4</f>
        <v>January</v>
      </c>
      <c r="B37" s="39">
        <f>IFERROR(B4/B20-1,"")</f>
        <v>0.44611670900023248</v>
      </c>
      <c r="C37" s="39">
        <f t="shared" ref="C37:N37" si="4">IFERROR(C4/C20-1,"")</f>
        <v>0.31825406968277847</v>
      </c>
      <c r="D37" s="39">
        <f t="shared" si="4"/>
        <v>-6.9441088154140296E-2</v>
      </c>
      <c r="E37" s="39">
        <f t="shared" ref="E37" si="5">IFERROR(E4/E20-1,"")</f>
        <v>-5.9850342427992254E-2</v>
      </c>
      <c r="F37" s="39"/>
      <c r="G37" s="39">
        <f t="shared" si="4"/>
        <v>0.63712363900044644</v>
      </c>
      <c r="H37" s="39">
        <f t="shared" si="4"/>
        <v>1.6935421189059237</v>
      </c>
      <c r="I37" s="39">
        <f t="shared" si="4"/>
        <v>0.23566387534916977</v>
      </c>
      <c r="J37" s="39">
        <f t="shared" si="4"/>
        <v>-0.14545965502140967</v>
      </c>
      <c r="K37" s="39">
        <f t="shared" si="4"/>
        <v>0.37692939411888937</v>
      </c>
      <c r="L37" s="39"/>
      <c r="M37" s="39">
        <f t="shared" si="4"/>
        <v>0.30540853057044282</v>
      </c>
      <c r="N37" s="39">
        <f t="shared" si="4"/>
        <v>0.33264215959900301</v>
      </c>
    </row>
    <row r="38" spans="1:14" x14ac:dyDescent="0.25">
      <c r="A38" s="29" t="str">
        <f>A5</f>
        <v>February</v>
      </c>
      <c r="B38" s="40">
        <f>IFERROR(B5/B21-1,"")</f>
        <v>0.53791190038423875</v>
      </c>
      <c r="C38" s="40">
        <f t="shared" ref="C38:N38" si="6">IFERROR(C5/C21-1,"")</f>
        <v>0.43402454869836515</v>
      </c>
      <c r="D38" s="40">
        <f t="shared" si="6"/>
        <v>1.1488795063332251</v>
      </c>
      <c r="E38" s="40">
        <f t="shared" ref="E38" si="7">IFERROR(E5/E21-1,"")</f>
        <v>0.28530620881446089</v>
      </c>
      <c r="F38" s="40"/>
      <c r="G38" s="40">
        <f t="shared" si="6"/>
        <v>0.50632511238393252</v>
      </c>
      <c r="H38" s="40">
        <f t="shared" si="6"/>
        <v>1.0622316167903865</v>
      </c>
      <c r="I38" s="40">
        <f t="shared" si="6"/>
        <v>0.34952340167270268</v>
      </c>
      <c r="J38" s="40">
        <f t="shared" si="6"/>
        <v>2.4671893045882474</v>
      </c>
      <c r="K38" s="40">
        <f t="shared" si="6"/>
        <v>-0.48001724652582001</v>
      </c>
      <c r="L38" s="40"/>
      <c r="M38" s="40">
        <f t="shared" si="6"/>
        <v>0.30976612267184378</v>
      </c>
      <c r="N38" s="40">
        <f t="shared" si="6"/>
        <v>0.44512717220802922</v>
      </c>
    </row>
    <row r="39" spans="1:14" x14ac:dyDescent="0.25">
      <c r="A39" s="26" t="str">
        <f t="shared" ref="A39:A48" si="8">A6</f>
        <v>March</v>
      </c>
      <c r="B39" s="39">
        <f t="shared" ref="B39:N39" si="9">IFERROR(B6/B22-1,"")</f>
        <v>0.55476382734885932</v>
      </c>
      <c r="C39" s="39">
        <f t="shared" si="9"/>
        <v>0.56002247980330178</v>
      </c>
      <c r="D39" s="39">
        <f t="shared" si="9"/>
        <v>3.1034325151972242E-2</v>
      </c>
      <c r="E39" s="39">
        <f t="shared" ref="E39" si="10">IFERROR(E6/E22-1,"")</f>
        <v>0.47676457167559239</v>
      </c>
      <c r="F39" s="39"/>
      <c r="G39" s="39">
        <f t="shared" si="9"/>
        <v>0.63695751327863315</v>
      </c>
      <c r="H39" s="39">
        <f t="shared" si="9"/>
        <v>0.53174056394862457</v>
      </c>
      <c r="I39" s="39">
        <f t="shared" si="9"/>
        <v>0.2233660161080866</v>
      </c>
      <c r="J39" s="39">
        <f t="shared" si="9"/>
        <v>0.36945042673685879</v>
      </c>
      <c r="K39" s="39">
        <f t="shared" si="9"/>
        <v>-6.8311789070614304E-2</v>
      </c>
      <c r="L39" s="39"/>
      <c r="M39" s="39">
        <f t="shared" si="9"/>
        <v>0.26477447294114209</v>
      </c>
      <c r="N39" s="39">
        <f t="shared" si="9"/>
        <v>0.38058037288757274</v>
      </c>
    </row>
    <row r="40" spans="1:14" x14ac:dyDescent="0.25">
      <c r="A40" s="29" t="str">
        <f t="shared" si="8"/>
        <v>April</v>
      </c>
      <c r="B40" s="40">
        <f t="shared" ref="B40:N40" si="11">IFERROR(B7/B23-1,"")</f>
        <v>0.15077662683280812</v>
      </c>
      <c r="C40" s="40">
        <f t="shared" si="11"/>
        <v>0.14713855703255008</v>
      </c>
      <c r="D40" s="40">
        <f t="shared" si="11"/>
        <v>6.2666423140146366E-2</v>
      </c>
      <c r="E40" s="40">
        <f t="shared" ref="E40" si="12">IFERROR(E7/E23-1,"")</f>
        <v>2.6490725433000684E-2</v>
      </c>
      <c r="F40" s="40"/>
      <c r="G40" s="40">
        <f t="shared" si="11"/>
        <v>0.2525055533206233</v>
      </c>
      <c r="H40" s="40">
        <f t="shared" si="11"/>
        <v>0.17484692389930978</v>
      </c>
      <c r="I40" s="40">
        <f t="shared" si="11"/>
        <v>5.6820706371018437E-2</v>
      </c>
      <c r="J40" s="40">
        <f t="shared" si="11"/>
        <v>0.53349850558439504</v>
      </c>
      <c r="K40" s="40">
        <f t="shared" si="11"/>
        <v>2.9401623256060772E-2</v>
      </c>
      <c r="L40" s="40"/>
      <c r="M40" s="40">
        <f t="shared" si="11"/>
        <v>-5.1095601921746558E-2</v>
      </c>
      <c r="N40" s="40">
        <f t="shared" si="11"/>
        <v>0.1055146676414831</v>
      </c>
    </row>
    <row r="41" spans="1:14" x14ac:dyDescent="0.25">
      <c r="A41" s="26" t="str">
        <f t="shared" si="8"/>
        <v>May</v>
      </c>
      <c r="B41" s="39">
        <f t="shared" ref="B41:N41" si="13">IFERROR(B8/B24-1,"")</f>
        <v>0.10243598703426238</v>
      </c>
      <c r="C41" s="39">
        <f t="shared" si="13"/>
        <v>0.1458539388222313</v>
      </c>
      <c r="D41" s="39">
        <f t="shared" si="13"/>
        <v>0.13390066288572133</v>
      </c>
      <c r="E41" s="39">
        <f t="shared" ref="E41" si="14">IFERROR(E8/E24-1,"")</f>
        <v>0.14550888003558948</v>
      </c>
      <c r="F41" s="39"/>
      <c r="G41" s="39">
        <f t="shared" si="13"/>
        <v>0.1780455251851174</v>
      </c>
      <c r="H41" s="39">
        <f t="shared" si="13"/>
        <v>-8.8164328376828305E-2</v>
      </c>
      <c r="I41" s="39">
        <f t="shared" si="13"/>
        <v>0.15100691911858188</v>
      </c>
      <c r="J41" s="39">
        <f t="shared" si="13"/>
        <v>0.25119788537786869</v>
      </c>
      <c r="K41" s="39">
        <f t="shared" si="13"/>
        <v>1.8537648293115883E-2</v>
      </c>
      <c r="L41" s="39"/>
      <c r="M41" s="39">
        <f t="shared" si="13"/>
        <v>0.11243874605625304</v>
      </c>
      <c r="N41" s="39">
        <f t="shared" si="13"/>
        <v>0.12200746486478109</v>
      </c>
    </row>
    <row r="42" spans="1:14" x14ac:dyDescent="0.25">
      <c r="A42" s="29" t="str">
        <f t="shared" si="8"/>
        <v>June</v>
      </c>
      <c r="B42" s="40">
        <f t="shared" ref="B42:N42" si="15">IFERROR(B9/B25-1,"")</f>
        <v>0.12165513464831545</v>
      </c>
      <c r="C42" s="40">
        <f t="shared" si="15"/>
        <v>0.15763688567287093</v>
      </c>
      <c r="D42" s="40">
        <f t="shared" si="15"/>
        <v>-0.18526399886508305</v>
      </c>
      <c r="E42" s="40">
        <f t="shared" ref="E42" si="16">IFERROR(E9/E25-1,"")</f>
        <v>5.957337766313775E-2</v>
      </c>
      <c r="F42" s="40"/>
      <c r="G42" s="40">
        <f t="shared" si="15"/>
        <v>0.3581145292380421</v>
      </c>
      <c r="H42" s="40">
        <f t="shared" si="15"/>
        <v>-2.3838292936953054E-2</v>
      </c>
      <c r="I42" s="40">
        <f t="shared" si="15"/>
        <v>1.331012593426939E-3</v>
      </c>
      <c r="J42" s="40">
        <f t="shared" si="15"/>
        <v>-0.12001208109124306</v>
      </c>
      <c r="K42" s="40">
        <f t="shared" si="15"/>
        <v>-0.12130444203683644</v>
      </c>
      <c r="L42" s="40"/>
      <c r="M42" s="40">
        <f t="shared" si="15"/>
        <v>0.13330001041341255</v>
      </c>
      <c r="N42" s="40">
        <f t="shared" si="15"/>
        <v>6.9312287026069175E-2</v>
      </c>
    </row>
    <row r="43" spans="1:14" x14ac:dyDescent="0.25">
      <c r="A43" s="26" t="str">
        <f t="shared" si="8"/>
        <v>July</v>
      </c>
      <c r="B43" s="39">
        <f t="shared" ref="B43:N43" si="17">IFERROR(B10/B26-1,"")</f>
        <v>-7.6039806012736411E-2</v>
      </c>
      <c r="C43" s="39">
        <f t="shared" si="17"/>
        <v>6.0705453036369317E-3</v>
      </c>
      <c r="D43" s="39">
        <f t="shared" si="17"/>
        <v>-0.12872169579638082</v>
      </c>
      <c r="E43" s="39">
        <f t="shared" ref="E43" si="18">IFERROR(E10/E26-1,"")</f>
        <v>2.5214802759273569E-2</v>
      </c>
      <c r="F43" s="39"/>
      <c r="G43" s="39">
        <f t="shared" si="17"/>
        <v>-6.9879548685170767E-2</v>
      </c>
      <c r="H43" s="39"/>
      <c r="I43" s="39">
        <f t="shared" si="17"/>
        <v>4.4042305683490657E-2</v>
      </c>
      <c r="J43" s="39">
        <f t="shared" si="17"/>
        <v>0.16028222044644158</v>
      </c>
      <c r="K43" s="39">
        <f t="shared" si="17"/>
        <v>-0.17427186086094215</v>
      </c>
      <c r="L43" s="39"/>
      <c r="M43" s="39">
        <f t="shared" si="17"/>
        <v>1.5127397838293977E-2</v>
      </c>
      <c r="N43" s="39">
        <f t="shared" si="17"/>
        <v>-3.1165764856214473E-2</v>
      </c>
    </row>
    <row r="44" spans="1:14" x14ac:dyDescent="0.25">
      <c r="A44" s="29" t="str">
        <f t="shared" si="8"/>
        <v>August</v>
      </c>
      <c r="B44" s="40">
        <f t="shared" ref="B44:N44" si="19">IFERROR(B11/B27-1,"")</f>
        <v>0.16673531894410343</v>
      </c>
      <c r="C44" s="40">
        <f t="shared" si="19"/>
        <v>0.18382289312349243</v>
      </c>
      <c r="D44" s="40">
        <f t="shared" si="19"/>
        <v>-6.0714254014183844E-2</v>
      </c>
      <c r="E44" s="40">
        <f t="shared" ref="E44" si="20">IFERROR(E11/E27-1,"")</f>
        <v>9.2466827452797995E-2</v>
      </c>
      <c r="F44" s="40"/>
      <c r="G44" s="40">
        <f t="shared" si="19"/>
        <v>0.32371105319429816</v>
      </c>
      <c r="H44" s="40">
        <f t="shared" si="19"/>
        <v>0.10613323868065416</v>
      </c>
      <c r="I44" s="40">
        <f t="shared" si="19"/>
        <v>8.0279224091579726E-2</v>
      </c>
      <c r="J44" s="40">
        <f t="shared" si="19"/>
        <v>-0.15907950398036041</v>
      </c>
      <c r="K44" s="40">
        <f t="shared" si="19"/>
        <v>0.33424613494537558</v>
      </c>
      <c r="L44" s="40"/>
      <c r="M44" s="40">
        <f t="shared" si="19"/>
        <v>0.19360394601905107</v>
      </c>
      <c r="N44" s="40">
        <f t="shared" si="19"/>
        <v>0.13397626194239742</v>
      </c>
    </row>
    <row r="45" spans="1:14" x14ac:dyDescent="0.25">
      <c r="A45" s="26" t="str">
        <f t="shared" si="8"/>
        <v>September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</row>
    <row r="46" spans="1:14" x14ac:dyDescent="0.25">
      <c r="A46" s="29" t="str">
        <f t="shared" si="8"/>
        <v>Οctober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</row>
    <row r="47" spans="1:14" x14ac:dyDescent="0.25">
      <c r="A47" s="26" t="str">
        <f t="shared" si="8"/>
        <v>Νovember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</row>
    <row r="48" spans="1:14" x14ac:dyDescent="0.25">
      <c r="A48" s="91" t="str">
        <f t="shared" si="8"/>
        <v>December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</row>
    <row r="49" spans="1:24" x14ac:dyDescent="0.25">
      <c r="A49" s="34" t="str">
        <f>A16</f>
        <v>ytd</v>
      </c>
      <c r="B49" s="41">
        <f>IFERROR(B16/B33-1,"")</f>
        <v>0.11027905587077291</v>
      </c>
      <c r="C49" s="41">
        <f t="shared" ref="C49:N49" si="21">IFERROR(C16/C33-1,"")</f>
        <v>0.14726069882143622</v>
      </c>
      <c r="D49" s="41">
        <f t="shared" si="21"/>
        <v>-5.3822489431552434E-2</v>
      </c>
      <c r="E49" s="41">
        <f t="shared" ref="E49" si="22">IFERROR(E16/E33-1,"")</f>
        <v>8.1432442498105884E-2</v>
      </c>
      <c r="F49" s="41"/>
      <c r="G49" s="41">
        <f t="shared" si="21"/>
        <v>0.23010333789799353</v>
      </c>
      <c r="H49" s="41">
        <f t="shared" si="21"/>
        <v>-2.7069210211267847E-2</v>
      </c>
      <c r="I49" s="41">
        <f t="shared" si="21"/>
        <v>8.4903677797840249E-2</v>
      </c>
      <c r="J49" s="41">
        <f t="shared" si="21"/>
        <v>3.8593757008011265E-2</v>
      </c>
      <c r="K49" s="41">
        <f t="shared" si="21"/>
        <v>-1.4590753932917755E-2</v>
      </c>
      <c r="L49" s="41"/>
      <c r="M49" s="41">
        <f t="shared" si="21"/>
        <v>0.12615590265988996</v>
      </c>
      <c r="N49" s="41">
        <f t="shared" si="21"/>
        <v>9.9867696290496299E-2</v>
      </c>
    </row>
    <row r="50" spans="1:24" s="20" customFormat="1" ht="12" x14ac:dyDescent="0.2">
      <c r="A50" s="43" t="s">
        <v>59</v>
      </c>
      <c r="B50" s="18"/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21"/>
      <c r="O50" s="19"/>
      <c r="P50" s="19"/>
      <c r="Q50" s="19"/>
      <c r="R50" s="19"/>
      <c r="S50" s="19"/>
      <c r="T50" s="19"/>
      <c r="U50" s="19"/>
      <c r="V50" s="19"/>
      <c r="W50" s="19"/>
      <c r="X50" s="19"/>
    </row>
    <row r="51" spans="1:24" s="20" customFormat="1" ht="12" x14ac:dyDescent="0.2">
      <c r="A51" s="43" t="s">
        <v>44</v>
      </c>
      <c r="B51" s="18"/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21"/>
      <c r="O51" s="19"/>
      <c r="P51" s="19"/>
      <c r="Q51" s="19"/>
      <c r="R51" s="19"/>
      <c r="S51" s="19"/>
      <c r="T51" s="19"/>
      <c r="U51" s="19"/>
      <c r="V51" s="19"/>
      <c r="W51" s="19"/>
      <c r="X51" s="19"/>
    </row>
    <row r="52" spans="1:24" x14ac:dyDescent="0.25">
      <c r="A52" s="12"/>
      <c r="B52" s="12"/>
      <c r="C52" s="12"/>
      <c r="D52" s="12"/>
      <c r="E52" s="13"/>
      <c r="F52" s="13"/>
      <c r="G52" s="13"/>
      <c r="H52" s="13"/>
      <c r="I52" s="8"/>
      <c r="J52" s="8"/>
      <c r="K52" s="14"/>
      <c r="L52" s="14"/>
      <c r="M52" s="8"/>
      <c r="N52" s="9"/>
    </row>
    <row r="53" spans="1:24" x14ac:dyDescent="0.25">
      <c r="A53" s="12"/>
      <c r="B53" s="12"/>
      <c r="C53" s="12"/>
      <c r="D53" s="12"/>
      <c r="E53" s="13"/>
      <c r="F53" s="13"/>
      <c r="G53" s="13"/>
      <c r="H53" s="13"/>
      <c r="I53" s="8"/>
      <c r="J53" s="8"/>
      <c r="K53" s="14"/>
      <c r="L53" s="14"/>
      <c r="M53" s="8"/>
      <c r="N53" s="9"/>
    </row>
    <row r="54" spans="1:24" x14ac:dyDescent="0.25">
      <c r="A54" s="11"/>
      <c r="E54" s="8"/>
      <c r="F54" s="8"/>
      <c r="G54" s="8"/>
      <c r="H54" s="8"/>
      <c r="I54" s="8"/>
      <c r="J54" s="8"/>
      <c r="K54" s="8"/>
      <c r="L54" s="8"/>
      <c r="M54" s="8"/>
      <c r="N54" s="9"/>
    </row>
    <row r="55" spans="1:24" x14ac:dyDescent="0.25">
      <c r="A55" s="11"/>
      <c r="E55" s="8"/>
      <c r="F55" s="8"/>
      <c r="G55" s="8"/>
      <c r="H55" s="8"/>
      <c r="I55" s="8"/>
      <c r="J55" s="8"/>
      <c r="K55" s="8"/>
      <c r="L55" s="8"/>
      <c r="M55" s="8"/>
      <c r="N55" s="9"/>
    </row>
    <row r="57" spans="1:24" x14ac:dyDescent="0.25">
      <c r="B57" s="15"/>
      <c r="C57" s="15"/>
    </row>
    <row r="58" spans="1:24" x14ac:dyDescent="0.25">
      <c r="B58" s="7"/>
      <c r="C58" s="7"/>
    </row>
    <row r="59" spans="1:24" x14ac:dyDescent="0.25">
      <c r="B59" s="7"/>
      <c r="C59" s="7"/>
    </row>
    <row r="60" spans="1:24" x14ac:dyDescent="0.25">
      <c r="B60" s="7"/>
      <c r="C60" s="7"/>
    </row>
    <row r="61" spans="1:24" x14ac:dyDescent="0.25">
      <c r="B61" s="7"/>
      <c r="C61" s="7"/>
    </row>
  </sheetData>
  <mergeCells count="21">
    <mergeCell ref="N35:N36"/>
    <mergeCell ref="B35:B36"/>
    <mergeCell ref="C35:C36"/>
    <mergeCell ref="D35:G35"/>
    <mergeCell ref="H35:H36"/>
    <mergeCell ref="I35:I36"/>
    <mergeCell ref="J35:M35"/>
    <mergeCell ref="J18:M18"/>
    <mergeCell ref="N18:N19"/>
    <mergeCell ref="B18:B19"/>
    <mergeCell ref="C18:C19"/>
    <mergeCell ref="H18:H19"/>
    <mergeCell ref="I18:I19"/>
    <mergeCell ref="D18:G18"/>
    <mergeCell ref="I2:I3"/>
    <mergeCell ref="J2:M2"/>
    <mergeCell ref="N2:N3"/>
    <mergeCell ref="B2:B3"/>
    <mergeCell ref="C2:C3"/>
    <mergeCell ref="D2:G2"/>
    <mergeCell ref="H2:H3"/>
  </mergeCells>
  <conditionalFormatting sqref="B17:N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7:N49">
    <cfRule type="cellIs" dxfId="1" priority="2" operator="lessThan">
      <formula>0</formula>
    </cfRule>
  </conditionalFormatting>
  <pageMargins left="0.7" right="0.7" top="0.75" bottom="0.75" header="0.3" footer="0.3"/>
  <ignoredErrors>
    <ignoredError sqref="A1:XFD1 A3:XFD3 B2:XFD2 A19:XFD19 B18:XFD18 A36:XFD44 B35:XFD35 A17:XFD17 A4:A16 O4:XFD16 A34:XFD34 A20:A33 O20:XFD33 A45:A48 V45:XFD48 A49:XFD1048576" evalError="1" formula="1" formulaRange="1" unlockedFormula="1" emptyCellReference="1" calculatedColumn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61"/>
  <sheetViews>
    <sheetView showGridLines="0" showZeros="0" workbookViewId="0"/>
  </sheetViews>
  <sheetFormatPr defaultRowHeight="15" x14ac:dyDescent="0.25"/>
  <cols>
    <col min="1" max="1" width="12.85546875" style="8" customWidth="1"/>
    <col min="2" max="13" width="12.85546875" style="11" customWidth="1"/>
    <col min="14" max="14" width="12.85546875" style="16" customWidth="1"/>
    <col min="15" max="15" width="12.85546875" style="8" customWidth="1"/>
    <col min="16" max="16" width="12.85546875" style="9" customWidth="1"/>
  </cols>
  <sheetData>
    <row r="1" spans="1:16" x14ac:dyDescent="0.25">
      <c r="A1" s="23" t="s">
        <v>60</v>
      </c>
      <c r="B1" s="23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6" ht="14.45" customHeight="1" x14ac:dyDescent="0.25">
      <c r="A2" s="24">
        <v>2026</v>
      </c>
      <c r="B2" s="111" t="s">
        <v>48</v>
      </c>
      <c r="C2" s="109" t="s">
        <v>49</v>
      </c>
      <c r="D2" s="110" t="s">
        <v>50</v>
      </c>
      <c r="E2" s="110"/>
      <c r="F2" s="110"/>
      <c r="G2" s="110"/>
      <c r="H2" s="109" t="s">
        <v>51</v>
      </c>
      <c r="I2" s="109" t="s">
        <v>52</v>
      </c>
      <c r="J2" s="110" t="s">
        <v>50</v>
      </c>
      <c r="K2" s="110"/>
      <c r="L2" s="110"/>
      <c r="M2" s="110"/>
      <c r="N2" s="109" t="s">
        <v>19</v>
      </c>
      <c r="O2" s="109" t="s">
        <v>61</v>
      </c>
      <c r="P2" s="109" t="s">
        <v>19</v>
      </c>
    </row>
    <row r="3" spans="1:16" x14ac:dyDescent="0.25">
      <c r="A3" s="24"/>
      <c r="B3" s="112">
        <v>0</v>
      </c>
      <c r="C3" s="109">
        <v>0</v>
      </c>
      <c r="D3" s="45" t="s">
        <v>53</v>
      </c>
      <c r="E3" s="45" t="s">
        <v>54</v>
      </c>
      <c r="F3" s="45" t="s">
        <v>55</v>
      </c>
      <c r="G3" s="45" t="s">
        <v>52</v>
      </c>
      <c r="H3" s="109"/>
      <c r="I3" s="109"/>
      <c r="J3" s="45" t="s">
        <v>56</v>
      </c>
      <c r="K3" s="45" t="s">
        <v>57</v>
      </c>
      <c r="L3" s="45" t="s">
        <v>58</v>
      </c>
      <c r="M3" s="45" t="s">
        <v>52</v>
      </c>
      <c r="N3" s="109"/>
      <c r="O3" s="109"/>
      <c r="P3" s="109"/>
    </row>
    <row r="4" spans="1:16" x14ac:dyDescent="0.25">
      <c r="A4" s="26" t="s">
        <v>20</v>
      </c>
      <c r="B4" s="27">
        <v>224.25271786513599</v>
      </c>
      <c r="C4" s="27">
        <v>194.52262496759701</v>
      </c>
      <c r="D4" s="27">
        <v>11.8013926558235</v>
      </c>
      <c r="E4" s="27">
        <v>36.906518518528799</v>
      </c>
      <c r="F4" s="27">
        <v>28.762559205075402</v>
      </c>
      <c r="G4" s="27">
        <v>117.052154</v>
      </c>
      <c r="H4" s="27">
        <v>29.7300928975387</v>
      </c>
      <c r="I4" s="27">
        <v>246.66775356432001</v>
      </c>
      <c r="J4" s="27">
        <v>54.023092868821401</v>
      </c>
      <c r="K4" s="27">
        <v>64.927093409551205</v>
      </c>
      <c r="L4" s="27">
        <v>0</v>
      </c>
      <c r="M4" s="27">
        <v>127.717568</v>
      </c>
      <c r="N4" s="27">
        <v>470.92047142945597</v>
      </c>
      <c r="O4" s="27">
        <v>2.3554949000000001</v>
      </c>
      <c r="P4" s="27">
        <v>473.27596632945603</v>
      </c>
    </row>
    <row r="5" spans="1:16" x14ac:dyDescent="0.25">
      <c r="A5" s="29" t="s">
        <v>21</v>
      </c>
      <c r="B5" s="30">
        <v>253.208722795407</v>
      </c>
      <c r="C5" s="30">
        <v>213.398845706987</v>
      </c>
      <c r="D5" s="30">
        <v>17.597223110614198</v>
      </c>
      <c r="E5" s="30">
        <v>29.661994975204198</v>
      </c>
      <c r="F5" s="30">
        <v>26.883580019875499</v>
      </c>
      <c r="G5" s="30">
        <v>139.25604799999999</v>
      </c>
      <c r="H5" s="30">
        <v>39.809877088419597</v>
      </c>
      <c r="I5" s="30">
        <v>269.60721364685901</v>
      </c>
      <c r="J5" s="30">
        <v>119.397939455298</v>
      </c>
      <c r="K5" s="30">
        <v>27.5441821903955</v>
      </c>
      <c r="L5" s="30"/>
      <c r="M5" s="30">
        <v>122.665093</v>
      </c>
      <c r="N5" s="30">
        <v>522.81593644226598</v>
      </c>
      <c r="O5" s="30">
        <v>10.5609720013846</v>
      </c>
      <c r="P5" s="30">
        <v>533.37690844365</v>
      </c>
    </row>
    <row r="6" spans="1:16" x14ac:dyDescent="0.25">
      <c r="A6" s="26" t="s">
        <v>22</v>
      </c>
      <c r="B6" s="27">
        <v>347.77463709076397</v>
      </c>
      <c r="C6" s="27">
        <v>301.34000296487602</v>
      </c>
      <c r="D6" s="27">
        <v>15.824639113237</v>
      </c>
      <c r="E6" s="27">
        <v>55.946293822472697</v>
      </c>
      <c r="F6" s="27">
        <v>58.1122910365374</v>
      </c>
      <c r="G6" s="27">
        <v>171.45677900000001</v>
      </c>
      <c r="H6" s="27">
        <v>46.434634125888003</v>
      </c>
      <c r="I6" s="27">
        <v>307.87947509287602</v>
      </c>
      <c r="J6" s="27">
        <v>39.902257098602398</v>
      </c>
      <c r="K6" s="27">
        <v>80.030232253373299</v>
      </c>
      <c r="L6" s="27">
        <v>0</v>
      </c>
      <c r="M6" s="27">
        <v>187.94698600000001</v>
      </c>
      <c r="N6" s="27">
        <v>655.65411218364</v>
      </c>
      <c r="O6" s="27">
        <v>13.781540474249301</v>
      </c>
      <c r="P6" s="27">
        <v>669.43565265788902</v>
      </c>
    </row>
    <row r="7" spans="1:16" x14ac:dyDescent="0.25">
      <c r="A7" s="29" t="s">
        <v>23</v>
      </c>
      <c r="B7" s="30">
        <v>544.92810977889906</v>
      </c>
      <c r="C7" s="30">
        <v>474.57627644219502</v>
      </c>
      <c r="D7" s="30">
        <v>78.597624155138107</v>
      </c>
      <c r="E7" s="30">
        <v>140.48939121304801</v>
      </c>
      <c r="F7" s="30">
        <v>45.282138380907</v>
      </c>
      <c r="G7" s="30">
        <v>210.207123</v>
      </c>
      <c r="H7" s="30">
        <v>70.351833336703606</v>
      </c>
      <c r="I7" s="30">
        <v>512.53992087206598</v>
      </c>
      <c r="J7" s="30">
        <v>118.381232097463</v>
      </c>
      <c r="K7" s="30">
        <v>154.75844490800401</v>
      </c>
      <c r="L7" s="30">
        <v>0</v>
      </c>
      <c r="M7" s="30">
        <v>239.40024399999999</v>
      </c>
      <c r="N7" s="30">
        <v>1057.4680306509699</v>
      </c>
      <c r="O7" s="30">
        <v>57.147449844388099</v>
      </c>
      <c r="P7" s="30">
        <v>1114.6154804953501</v>
      </c>
    </row>
    <row r="8" spans="1:16" x14ac:dyDescent="0.25">
      <c r="A8" s="26" t="s">
        <v>24</v>
      </c>
      <c r="B8" s="27">
        <v>1277.62513594191</v>
      </c>
      <c r="C8" s="27">
        <v>1091.4391050647</v>
      </c>
      <c r="D8" s="27">
        <v>160.33314962685401</v>
      </c>
      <c r="E8" s="27">
        <v>484.93421460302</v>
      </c>
      <c r="F8" s="27">
        <v>67.533317174302297</v>
      </c>
      <c r="G8" s="27">
        <v>378.63842299999999</v>
      </c>
      <c r="H8" s="27">
        <v>186.186030877208</v>
      </c>
      <c r="I8" s="27">
        <v>1017.24089942393</v>
      </c>
      <c r="J8" s="27">
        <v>402.60845021910899</v>
      </c>
      <c r="K8" s="27">
        <v>188.185549711574</v>
      </c>
      <c r="L8" s="27">
        <v>0</v>
      </c>
      <c r="M8" s="27">
        <v>426.44689899999997</v>
      </c>
      <c r="N8" s="27">
        <v>2294.8660353658502</v>
      </c>
      <c r="O8" s="27">
        <v>135.292998833609</v>
      </c>
      <c r="P8" s="27">
        <v>2430.1590341994502</v>
      </c>
    </row>
    <row r="9" spans="1:16" x14ac:dyDescent="0.25">
      <c r="A9" s="29" t="s">
        <v>25</v>
      </c>
      <c r="B9" s="30">
        <v>1850.22225132737</v>
      </c>
      <c r="C9" s="30">
        <v>1515.9693279383901</v>
      </c>
      <c r="D9" s="30">
        <v>129.832551563306</v>
      </c>
      <c r="E9" s="30">
        <v>515.11292917808998</v>
      </c>
      <c r="F9" s="30">
        <v>248.32785195685699</v>
      </c>
      <c r="G9" s="30">
        <v>622.69599500000004</v>
      </c>
      <c r="H9" s="30">
        <v>334.25292338897202</v>
      </c>
      <c r="I9" s="30">
        <v>1439.9300046358801</v>
      </c>
      <c r="J9" s="30">
        <v>442.93294714879499</v>
      </c>
      <c r="K9" s="30">
        <v>257.83266302468201</v>
      </c>
      <c r="L9" s="30">
        <v>0</v>
      </c>
      <c r="M9" s="30">
        <v>739.16439500000001</v>
      </c>
      <c r="N9" s="30">
        <v>3290.1522559632499</v>
      </c>
      <c r="O9" s="30">
        <v>186.347863329967</v>
      </c>
      <c r="P9" s="30">
        <v>3476.50011929322</v>
      </c>
    </row>
    <row r="10" spans="1:16" x14ac:dyDescent="0.25">
      <c r="A10" s="26" t="s">
        <v>26</v>
      </c>
      <c r="B10" s="27">
        <v>2567.9505341081999</v>
      </c>
      <c r="C10" s="27">
        <v>2106.2983139461198</v>
      </c>
      <c r="D10" s="27">
        <v>209.363775430636</v>
      </c>
      <c r="E10" s="27">
        <v>704.97653540727697</v>
      </c>
      <c r="F10" s="27">
        <v>358.11333254493599</v>
      </c>
      <c r="G10" s="27">
        <v>833.84467099999995</v>
      </c>
      <c r="H10" s="27">
        <v>461.652220162079</v>
      </c>
      <c r="I10" s="27">
        <v>1923.27411587814</v>
      </c>
      <c r="J10" s="27">
        <v>912.39966347329698</v>
      </c>
      <c r="K10" s="27">
        <v>265.88233981088399</v>
      </c>
      <c r="L10" s="27">
        <v>0</v>
      </c>
      <c r="M10" s="27">
        <v>744.99211300000002</v>
      </c>
      <c r="N10" s="27">
        <v>4491.2246499863404</v>
      </c>
      <c r="O10" s="27">
        <v>230.87175366026599</v>
      </c>
      <c r="P10" s="27">
        <v>4722.0964036466003</v>
      </c>
    </row>
    <row r="11" spans="1:16" x14ac:dyDescent="0.25">
      <c r="A11" s="29" t="s">
        <v>27</v>
      </c>
      <c r="B11" s="30">
        <v>3003.5581341687598</v>
      </c>
      <c r="C11" s="30">
        <v>2432.3593577257998</v>
      </c>
      <c r="D11" s="30">
        <v>307.46482346707103</v>
      </c>
      <c r="E11" s="30">
        <v>835.54003341971497</v>
      </c>
      <c r="F11" s="30">
        <v>428.23950641581501</v>
      </c>
      <c r="G11" s="30">
        <v>861.11499600000002</v>
      </c>
      <c r="H11" s="30">
        <v>571.19877644296798</v>
      </c>
      <c r="I11" s="30">
        <v>1673.2388335369301</v>
      </c>
      <c r="J11" s="30">
        <v>564.92977300913503</v>
      </c>
      <c r="K11" s="30">
        <v>346.287100794183</v>
      </c>
      <c r="L11" s="30">
        <v>0</v>
      </c>
      <c r="M11" s="30">
        <v>762.02196000000004</v>
      </c>
      <c r="N11" s="30">
        <v>4676.7969677056999</v>
      </c>
      <c r="O11" s="30">
        <v>190.47299594460199</v>
      </c>
      <c r="P11" s="30">
        <v>4867.2699636503003</v>
      </c>
    </row>
    <row r="12" spans="1:16" x14ac:dyDescent="0.25">
      <c r="A12" s="26" t="s">
        <v>28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</row>
    <row r="13" spans="1:16" x14ac:dyDescent="0.25">
      <c r="A13" s="29" t="s">
        <v>29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</row>
    <row r="14" spans="1:16" x14ac:dyDescent="0.25">
      <c r="A14" s="26" t="s">
        <v>30</v>
      </c>
      <c r="B14" s="27"/>
      <c r="C14" s="27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</row>
    <row r="15" spans="1:16" x14ac:dyDescent="0.25">
      <c r="A15" s="86" t="s">
        <v>31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</row>
    <row r="16" spans="1:16" x14ac:dyDescent="0.25">
      <c r="A16" s="32" t="s">
        <v>40</v>
      </c>
      <c r="B16" s="33">
        <v>10097.871353337299</v>
      </c>
      <c r="C16" s="33">
        <v>8390.14188948628</v>
      </c>
      <c r="D16" s="33">
        <v>931.92621071569999</v>
      </c>
      <c r="E16" s="33">
        <v>2858.79452147235</v>
      </c>
      <c r="F16" s="33">
        <v>1258.145344815</v>
      </c>
      <c r="G16" s="33">
        <v>3341.2758119999999</v>
      </c>
      <c r="H16" s="33">
        <v>1717.77870052976</v>
      </c>
      <c r="I16" s="33">
        <v>7383.1494670971597</v>
      </c>
      <c r="J16" s="33">
        <v>2665.1792454359602</v>
      </c>
      <c r="K16" s="33">
        <v>1466.9423415014601</v>
      </c>
      <c r="L16" s="33">
        <v>0</v>
      </c>
      <c r="M16" s="33">
        <v>3251.0278800000001</v>
      </c>
      <c r="N16" s="33">
        <v>17481.020820434402</v>
      </c>
      <c r="O16" s="33">
        <v>716.493134221015</v>
      </c>
      <c r="P16" s="33">
        <v>18197.513954655398</v>
      </c>
    </row>
    <row r="17" spans="1:16" x14ac:dyDescent="0.25">
      <c r="A17" s="6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5"/>
    </row>
    <row r="18" spans="1:16" ht="14.45" customHeight="1" x14ac:dyDescent="0.25">
      <c r="A18" s="24">
        <v>2025</v>
      </c>
      <c r="B18" s="111" t="str">
        <f>B2</f>
        <v>Countries  ΕΕ-27</v>
      </c>
      <c r="C18" s="109" t="str">
        <f>C2</f>
        <v>Eurozone</v>
      </c>
      <c r="D18" s="110" t="str">
        <f>D2</f>
        <v>out of which</v>
      </c>
      <c r="E18" s="110"/>
      <c r="F18" s="110"/>
      <c r="G18" s="110"/>
      <c r="H18" s="109" t="str">
        <f>H2</f>
        <v>non Eurozone</v>
      </c>
      <c r="I18" s="109" t="str">
        <f>I2</f>
        <v>Other</v>
      </c>
      <c r="J18" s="110" t="str">
        <f>J2</f>
        <v>out of which</v>
      </c>
      <c r="K18" s="110"/>
      <c r="L18" s="110"/>
      <c r="M18" s="110"/>
      <c r="N18" s="109" t="str">
        <f>N2</f>
        <v>Total</v>
      </c>
      <c r="O18" s="109" t="str">
        <f>O2</f>
        <v>Cruises</v>
      </c>
      <c r="P18" s="109" t="str">
        <f>P2</f>
        <v>Total</v>
      </c>
    </row>
    <row r="19" spans="1:16" x14ac:dyDescent="0.25">
      <c r="A19" s="24"/>
      <c r="B19" s="112"/>
      <c r="C19" s="109"/>
      <c r="D19" s="45" t="str">
        <f>D3</f>
        <v>France</v>
      </c>
      <c r="E19" s="45" t="str">
        <f>E3</f>
        <v>Germany</v>
      </c>
      <c r="F19" s="45" t="str">
        <f>F3</f>
        <v>Italy</v>
      </c>
      <c r="G19" s="45" t="str">
        <f>G3</f>
        <v>Other</v>
      </c>
      <c r="H19" s="109"/>
      <c r="I19" s="109"/>
      <c r="J19" s="45" t="str">
        <f>J3</f>
        <v>U.K.</v>
      </c>
      <c r="K19" s="45" t="str">
        <f t="shared" ref="K19:M19" si="0">K3</f>
        <v>USA</v>
      </c>
      <c r="L19" s="45" t="str">
        <f t="shared" si="0"/>
        <v>Russia</v>
      </c>
      <c r="M19" s="45" t="str">
        <f t="shared" si="0"/>
        <v>Other</v>
      </c>
      <c r="N19" s="109"/>
      <c r="O19" s="109"/>
      <c r="P19" s="109"/>
    </row>
    <row r="20" spans="1:16" x14ac:dyDescent="0.25">
      <c r="A20" s="26" t="str">
        <f>A4</f>
        <v>January</v>
      </c>
      <c r="B20" s="27">
        <v>144.13513599999999</v>
      </c>
      <c r="C20" s="27">
        <v>133.12405000000001</v>
      </c>
      <c r="D20" s="27">
        <v>9.5477190000000007</v>
      </c>
      <c r="E20" s="27">
        <v>40.797949000000003</v>
      </c>
      <c r="F20" s="27">
        <v>20.758430000000001</v>
      </c>
      <c r="G20" s="27">
        <v>62.019952000000004</v>
      </c>
      <c r="H20" s="27">
        <v>11.011086000000001</v>
      </c>
      <c r="I20" s="27">
        <v>152.44524427055299</v>
      </c>
      <c r="J20" s="27">
        <v>22.663487</v>
      </c>
      <c r="K20" s="27">
        <v>49.663381000000001</v>
      </c>
      <c r="L20" s="27">
        <v>0</v>
      </c>
      <c r="M20" s="27">
        <v>80.118375999999998</v>
      </c>
      <c r="N20" s="27">
        <v>296.58038027055301</v>
      </c>
      <c r="O20" s="27">
        <v>2.141359</v>
      </c>
      <c r="P20" s="27">
        <v>298.72173927055297</v>
      </c>
    </row>
    <row r="21" spans="1:16" x14ac:dyDescent="0.25">
      <c r="A21" s="29" t="str">
        <f>A5</f>
        <v>February</v>
      </c>
      <c r="B21" s="30">
        <v>129.76173617580801</v>
      </c>
      <c r="C21" s="30">
        <v>108.76157284046</v>
      </c>
      <c r="D21" s="30">
        <v>7.0797517277287998</v>
      </c>
      <c r="E21" s="30">
        <v>26.2895443326878</v>
      </c>
      <c r="F21" s="30">
        <v>18.569424710854801</v>
      </c>
      <c r="G21" s="30">
        <v>56.822851999999997</v>
      </c>
      <c r="H21" s="30">
        <v>21.0001633353484</v>
      </c>
      <c r="I21" s="30">
        <v>151.30522164681901</v>
      </c>
      <c r="J21" s="30">
        <v>18.572109270315998</v>
      </c>
      <c r="K21" s="30">
        <v>57.037949164890598</v>
      </c>
      <c r="L21" s="30">
        <v>0</v>
      </c>
      <c r="M21" s="30">
        <v>75.695164000000005</v>
      </c>
      <c r="N21" s="30">
        <v>281.06695782262699</v>
      </c>
      <c r="O21" s="30">
        <v>10.058068572747301</v>
      </c>
      <c r="P21" s="30">
        <v>291.12502639537399</v>
      </c>
    </row>
    <row r="22" spans="1:16" x14ac:dyDescent="0.25">
      <c r="A22" s="26" t="str">
        <f t="shared" ref="A22:A31" si="1">A6</f>
        <v>March</v>
      </c>
      <c r="B22" s="27">
        <v>222.13134167449201</v>
      </c>
      <c r="C22" s="27">
        <v>188.97835569307799</v>
      </c>
      <c r="D22" s="27">
        <v>15.875692395507899</v>
      </c>
      <c r="E22" s="27">
        <v>47.846834686669503</v>
      </c>
      <c r="F22" s="27">
        <v>28.9931000548317</v>
      </c>
      <c r="G22" s="27">
        <v>96.262728999999993</v>
      </c>
      <c r="H22" s="27">
        <v>33.152985981414098</v>
      </c>
      <c r="I22" s="27">
        <v>195.045236537515</v>
      </c>
      <c r="J22" s="27">
        <v>29.4497796993729</v>
      </c>
      <c r="K22" s="27">
        <v>56.057907839293897</v>
      </c>
      <c r="L22" s="27">
        <v>0</v>
      </c>
      <c r="M22" s="27">
        <v>109.537549</v>
      </c>
      <c r="N22" s="27">
        <v>417.17657821200697</v>
      </c>
      <c r="O22" s="27">
        <v>13.1252766421422</v>
      </c>
      <c r="P22" s="27">
        <v>430.30185485414898</v>
      </c>
    </row>
    <row r="23" spans="1:16" x14ac:dyDescent="0.25">
      <c r="A23" s="29" t="str">
        <f t="shared" si="1"/>
        <v>April</v>
      </c>
      <c r="B23" s="30">
        <v>492.06089559999998</v>
      </c>
      <c r="C23" s="30">
        <v>421.87432460000002</v>
      </c>
      <c r="D23" s="30">
        <v>77.466342800000007</v>
      </c>
      <c r="E23" s="30">
        <v>178.95516810000001</v>
      </c>
      <c r="F23" s="30">
        <v>32.671863799999997</v>
      </c>
      <c r="G23" s="30">
        <v>132.78094999999999</v>
      </c>
      <c r="H23" s="30">
        <v>70.186571000000001</v>
      </c>
      <c r="I23" s="30">
        <v>473.68580498305602</v>
      </c>
      <c r="J23" s="30">
        <v>89.6742615</v>
      </c>
      <c r="K23" s="30">
        <v>167.1761698</v>
      </c>
      <c r="L23" s="30">
        <v>0</v>
      </c>
      <c r="M23" s="30">
        <v>216.835373</v>
      </c>
      <c r="N23" s="30">
        <v>965.74670058305605</v>
      </c>
      <c r="O23" s="30">
        <v>51.9522271312619</v>
      </c>
      <c r="P23" s="30">
        <v>1017.69892771432</v>
      </c>
    </row>
    <row r="24" spans="1:16" x14ac:dyDescent="0.25">
      <c r="A24" s="26" t="str">
        <f t="shared" si="1"/>
        <v>May</v>
      </c>
      <c r="B24" s="27">
        <v>1279.1298737</v>
      </c>
      <c r="C24" s="27">
        <v>1018.0709325</v>
      </c>
      <c r="D24" s="27">
        <v>141.104499</v>
      </c>
      <c r="E24" s="27">
        <v>464.75716619999997</v>
      </c>
      <c r="F24" s="27">
        <v>72.786699499999997</v>
      </c>
      <c r="G24" s="27">
        <v>339.42256900000001</v>
      </c>
      <c r="H24" s="27">
        <v>261.05894119999999</v>
      </c>
      <c r="I24" s="27">
        <v>795.13236352065996</v>
      </c>
      <c r="J24" s="27">
        <v>327.39624090000001</v>
      </c>
      <c r="K24" s="27">
        <v>121.3603296</v>
      </c>
      <c r="L24" s="27">
        <v>0</v>
      </c>
      <c r="M24" s="27">
        <v>346.37579299999999</v>
      </c>
      <c r="N24" s="27">
        <v>2074.2622372206602</v>
      </c>
      <c r="O24" s="27">
        <v>117.646085942269</v>
      </c>
      <c r="P24" s="27">
        <v>2191.9083231629302</v>
      </c>
    </row>
    <row r="25" spans="1:16" x14ac:dyDescent="0.25">
      <c r="A25" s="29" t="str">
        <f t="shared" si="1"/>
        <v>June</v>
      </c>
      <c r="B25" s="30">
        <v>1822.5088909000001</v>
      </c>
      <c r="C25" s="30">
        <v>1462.1362615</v>
      </c>
      <c r="D25" s="30">
        <v>196.4161455</v>
      </c>
      <c r="E25" s="30">
        <v>602.5294457</v>
      </c>
      <c r="F25" s="30">
        <v>184.8315015</v>
      </c>
      <c r="G25" s="30">
        <v>478.35916900000001</v>
      </c>
      <c r="H25" s="30">
        <v>360.37262939999999</v>
      </c>
      <c r="I25" s="30">
        <v>1456.79282782463</v>
      </c>
      <c r="J25" s="30">
        <v>599.01836109999999</v>
      </c>
      <c r="K25" s="30">
        <v>267.86198189999999</v>
      </c>
      <c r="L25" s="30">
        <v>0</v>
      </c>
      <c r="M25" s="30">
        <v>589.91248499999995</v>
      </c>
      <c r="N25" s="30">
        <v>3279.3017187246301</v>
      </c>
      <c r="O25" s="30">
        <v>155.28988610830601</v>
      </c>
      <c r="P25" s="30">
        <v>3434.59160483294</v>
      </c>
    </row>
    <row r="26" spans="1:16" x14ac:dyDescent="0.25">
      <c r="A26" s="26" t="str">
        <f t="shared" si="1"/>
        <v>July</v>
      </c>
      <c r="B26" s="27">
        <v>2548.7998975</v>
      </c>
      <c r="C26" s="27">
        <v>1955.5909300000001</v>
      </c>
      <c r="D26" s="27">
        <v>302.23194890000002</v>
      </c>
      <c r="E26" s="27">
        <v>633.35345089999998</v>
      </c>
      <c r="F26" s="27">
        <v>270.71412120000002</v>
      </c>
      <c r="G26" s="27">
        <v>749.29140900000004</v>
      </c>
      <c r="H26" s="27">
        <v>593.20896749999997</v>
      </c>
      <c r="I26" s="27">
        <v>1665.1705837029799</v>
      </c>
      <c r="J26" s="27">
        <v>610.24699699999996</v>
      </c>
      <c r="K26" s="27">
        <v>265.96211749999998</v>
      </c>
      <c r="L26" s="27">
        <v>0</v>
      </c>
      <c r="M26" s="27">
        <v>788.96146999999996</v>
      </c>
      <c r="N26" s="27">
        <v>4213.9704812029804</v>
      </c>
      <c r="O26" s="27">
        <v>192.393128050222</v>
      </c>
      <c r="P26" s="27">
        <v>4406.3636092531997</v>
      </c>
    </row>
    <row r="27" spans="1:16" x14ac:dyDescent="0.25">
      <c r="A27" s="29" t="str">
        <f t="shared" si="1"/>
        <v>August</v>
      </c>
      <c r="B27" s="30">
        <v>2519.0936121999998</v>
      </c>
      <c r="C27" s="30">
        <v>1990.9549534</v>
      </c>
      <c r="D27" s="30">
        <v>264.61285939999999</v>
      </c>
      <c r="E27" s="30">
        <v>672.73458519999997</v>
      </c>
      <c r="F27" s="30">
        <v>326.04708900000003</v>
      </c>
      <c r="G27" s="30">
        <v>727.56042000000002</v>
      </c>
      <c r="H27" s="30">
        <v>528.13865880000003</v>
      </c>
      <c r="I27" s="30">
        <v>1890.8931232009299</v>
      </c>
      <c r="J27" s="30">
        <v>841.16838810000002</v>
      </c>
      <c r="K27" s="30">
        <v>227.3806045</v>
      </c>
      <c r="L27" s="30">
        <v>0</v>
      </c>
      <c r="M27" s="30">
        <v>822.34412999999995</v>
      </c>
      <c r="N27" s="30">
        <v>4409.9867354009302</v>
      </c>
      <c r="O27" s="30">
        <v>158.727496620501</v>
      </c>
      <c r="P27" s="30">
        <v>4568.7142320214298</v>
      </c>
    </row>
    <row r="28" spans="1:16" x14ac:dyDescent="0.25">
      <c r="A28" s="26" t="str">
        <f t="shared" si="1"/>
        <v>September</v>
      </c>
      <c r="B28" s="27">
        <v>1801.4549991619799</v>
      </c>
      <c r="C28" s="27">
        <v>1316.9093482016001</v>
      </c>
      <c r="D28" s="27">
        <v>168.70481924669099</v>
      </c>
      <c r="E28" s="27">
        <v>477.549897052201</v>
      </c>
      <c r="F28" s="27">
        <v>212.51288567984301</v>
      </c>
      <c r="G28" s="27">
        <v>458.14174600000001</v>
      </c>
      <c r="H28" s="27">
        <v>484.54565096037999</v>
      </c>
      <c r="I28" s="27">
        <v>1458.02787391118</v>
      </c>
      <c r="J28" s="27">
        <v>612.67011631829905</v>
      </c>
      <c r="K28" s="27">
        <v>224.934599080781</v>
      </c>
      <c r="L28" s="27">
        <v>7.5111921334874499E-4</v>
      </c>
      <c r="M28" s="27">
        <v>620.42240800000002</v>
      </c>
      <c r="N28" s="27">
        <v>3259.4828730731601</v>
      </c>
      <c r="O28" s="27">
        <v>161.82999118678799</v>
      </c>
      <c r="P28" s="27">
        <v>3421.3128642599499</v>
      </c>
    </row>
    <row r="29" spans="1:16" x14ac:dyDescent="0.25">
      <c r="A29" s="29" t="str">
        <f t="shared" si="1"/>
        <v>Οctober</v>
      </c>
      <c r="B29" s="30">
        <v>1138.52502261364</v>
      </c>
      <c r="C29" s="30">
        <v>979.10280088852301</v>
      </c>
      <c r="D29" s="30">
        <v>93.588758925845596</v>
      </c>
      <c r="E29" s="30">
        <v>495.43806553042401</v>
      </c>
      <c r="F29" s="30">
        <v>77.614281997247204</v>
      </c>
      <c r="G29" s="30">
        <v>312.46169400000002</v>
      </c>
      <c r="H29" s="30">
        <v>159.42222172512101</v>
      </c>
      <c r="I29" s="30">
        <v>947.03570082522197</v>
      </c>
      <c r="J29" s="30">
        <v>453.65235047851598</v>
      </c>
      <c r="K29" s="30">
        <v>144.72800467236499</v>
      </c>
      <c r="L29" s="30">
        <v>0</v>
      </c>
      <c r="M29" s="30">
        <v>348.65534600000001</v>
      </c>
      <c r="N29" s="30">
        <v>2085.5607234388699</v>
      </c>
      <c r="O29" s="30">
        <v>166.91489497283601</v>
      </c>
      <c r="P29" s="30">
        <v>2252.4756184117</v>
      </c>
    </row>
    <row r="30" spans="1:16" x14ac:dyDescent="0.25">
      <c r="A30" s="26" t="str">
        <f t="shared" si="1"/>
        <v>Νovember</v>
      </c>
      <c r="B30" s="27">
        <v>331.886478857854</v>
      </c>
      <c r="C30" s="27">
        <v>266.24006545286397</v>
      </c>
      <c r="D30" s="27">
        <v>45.703004646420602</v>
      </c>
      <c r="E30" s="27">
        <v>80.475148520298902</v>
      </c>
      <c r="F30" s="27">
        <v>27.75319817394</v>
      </c>
      <c r="G30" s="27">
        <v>112.308713</v>
      </c>
      <c r="H30" s="27">
        <v>65.646413404989701</v>
      </c>
      <c r="I30" s="27">
        <v>364.01624847882698</v>
      </c>
      <c r="J30" s="27">
        <v>52.510173301127303</v>
      </c>
      <c r="K30" s="27">
        <v>71.638315887012695</v>
      </c>
      <c r="L30" s="27">
        <v>1.3890266966596101</v>
      </c>
      <c r="M30" s="27">
        <v>238.47873200000001</v>
      </c>
      <c r="N30" s="27">
        <v>695.90272733667996</v>
      </c>
      <c r="O30" s="27">
        <v>30.353987345264201</v>
      </c>
      <c r="P30" s="27">
        <v>726.25671468194503</v>
      </c>
    </row>
    <row r="31" spans="1:16" x14ac:dyDescent="0.25">
      <c r="A31" s="29" t="str">
        <f t="shared" si="1"/>
        <v>December</v>
      </c>
      <c r="B31" s="30">
        <v>295.07642591930301</v>
      </c>
      <c r="C31" s="30">
        <v>212.21232086007399</v>
      </c>
      <c r="D31" s="30">
        <v>15.8724263437832</v>
      </c>
      <c r="E31" s="30">
        <v>60.320924801536997</v>
      </c>
      <c r="F31" s="30">
        <v>31.368881880819298</v>
      </c>
      <c r="G31" s="30">
        <v>104.650088</v>
      </c>
      <c r="H31" s="30">
        <v>82.864105059228095</v>
      </c>
      <c r="I31" s="30">
        <v>322.39544227112202</v>
      </c>
      <c r="J31" s="30">
        <v>83.754059855292795</v>
      </c>
      <c r="K31" s="30">
        <v>55.496230338236799</v>
      </c>
      <c r="L31" s="30">
        <v>0</v>
      </c>
      <c r="M31" s="30">
        <v>183.145152</v>
      </c>
      <c r="N31" s="30">
        <v>617.47186819042395</v>
      </c>
      <c r="O31" s="30">
        <v>5.5628918898077098</v>
      </c>
      <c r="P31" s="30">
        <v>623.03476008023199</v>
      </c>
    </row>
    <row r="32" spans="1:16" x14ac:dyDescent="0.25">
      <c r="A32" s="88" t="s">
        <v>19</v>
      </c>
      <c r="B32" s="89">
        <v>12695.8994648591</v>
      </c>
      <c r="C32" s="89">
        <v>9853.8992530143496</v>
      </c>
      <c r="D32" s="89">
        <v>1333.65592756204</v>
      </c>
      <c r="E32" s="89">
        <v>3783.99504233174</v>
      </c>
      <c r="F32" s="89">
        <v>1287.57669422411</v>
      </c>
      <c r="G32" s="89">
        <v>3448.671589</v>
      </c>
      <c r="H32" s="89">
        <v>2842.0002118447501</v>
      </c>
      <c r="I32" s="89">
        <v>9890.9049768506702</v>
      </c>
      <c r="J32" s="89">
        <v>3744.31918355896</v>
      </c>
      <c r="K32" s="89">
        <v>1717.7881049299399</v>
      </c>
      <c r="L32" s="89">
        <v>23.8470364312548</v>
      </c>
      <c r="M32" s="89">
        <v>4404.9506520000004</v>
      </c>
      <c r="N32" s="89">
        <v>22586.804441709701</v>
      </c>
      <c r="O32" s="89">
        <v>1039.2370887709401</v>
      </c>
      <c r="P32" s="89">
        <v>23626.041530480699</v>
      </c>
    </row>
    <row r="33" spans="1:16" x14ac:dyDescent="0.25">
      <c r="A33" s="36" t="str">
        <f>A16</f>
        <v>ytd</v>
      </c>
      <c r="B33" s="37">
        <v>9157.6213837503001</v>
      </c>
      <c r="C33" s="37">
        <v>7279.49138053354</v>
      </c>
      <c r="D33" s="37">
        <v>1014.33495872324</v>
      </c>
      <c r="E33" s="37">
        <v>2667.26414411936</v>
      </c>
      <c r="F33" s="37">
        <v>955.37222976568603</v>
      </c>
      <c r="G33" s="37">
        <v>2642.5200479999999</v>
      </c>
      <c r="H33" s="37">
        <v>1878.1300032167601</v>
      </c>
      <c r="I33" s="37">
        <v>6780.4704056871396</v>
      </c>
      <c r="J33" s="37">
        <v>2538.1896245696898</v>
      </c>
      <c r="K33" s="37">
        <v>1212.50044130418</v>
      </c>
      <c r="L33" s="37">
        <v>0</v>
      </c>
      <c r="M33" s="37">
        <v>3029.7803399999998</v>
      </c>
      <c r="N33" s="37">
        <v>15938.0917894374</v>
      </c>
      <c r="O33" s="37">
        <v>701.33352806744995</v>
      </c>
      <c r="P33" s="37">
        <v>16639.425317504902</v>
      </c>
    </row>
    <row r="34" spans="1:16" x14ac:dyDescent="0.25">
      <c r="A34" s="4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</row>
    <row r="35" spans="1:16" ht="14.45" customHeight="1" x14ac:dyDescent="0.25">
      <c r="A35" s="24" t="s">
        <v>65</v>
      </c>
      <c r="B35" s="109" t="str">
        <f>B2</f>
        <v>Countries  ΕΕ-27</v>
      </c>
      <c r="C35" s="109" t="str">
        <f>C2</f>
        <v>Eurozone</v>
      </c>
      <c r="D35" s="110" t="str">
        <f>D2</f>
        <v>out of which</v>
      </c>
      <c r="E35" s="110"/>
      <c r="F35" s="110"/>
      <c r="G35" s="110" t="e">
        <f>#REF!</f>
        <v>#REF!</v>
      </c>
      <c r="H35" s="109" t="str">
        <f>H2</f>
        <v>non Eurozone</v>
      </c>
      <c r="I35" s="109" t="str">
        <f>I2</f>
        <v>Other</v>
      </c>
      <c r="J35" s="110" t="str">
        <f>J2</f>
        <v>out of which</v>
      </c>
      <c r="K35" s="110" t="e">
        <f>#REF!</f>
        <v>#REF!</v>
      </c>
      <c r="L35" s="110"/>
      <c r="M35" s="110" t="e">
        <f>#REF!</f>
        <v>#REF!</v>
      </c>
      <c r="N35" s="109" t="str">
        <f>N2</f>
        <v>Total</v>
      </c>
      <c r="O35" s="109" t="str">
        <f>O2</f>
        <v>Cruises</v>
      </c>
      <c r="P35" s="109" t="str">
        <f>P2</f>
        <v>Total</v>
      </c>
    </row>
    <row r="36" spans="1:16" x14ac:dyDescent="0.25">
      <c r="A36" s="24"/>
      <c r="B36" s="109"/>
      <c r="C36" s="109" t="e">
        <f>#REF!</f>
        <v>#REF!</v>
      </c>
      <c r="D36" s="45" t="str">
        <f>D3</f>
        <v>France</v>
      </c>
      <c r="E36" s="45" t="str">
        <f>E3</f>
        <v>Germany</v>
      </c>
      <c r="F36" s="45" t="str">
        <f>F3</f>
        <v>Italy</v>
      </c>
      <c r="G36" s="45" t="str">
        <f>G3</f>
        <v>Other</v>
      </c>
      <c r="H36" s="109" t="e">
        <f>#REF!</f>
        <v>#REF!</v>
      </c>
      <c r="I36" s="109" t="e">
        <f>#REF!</f>
        <v>#REF!</v>
      </c>
      <c r="J36" s="45" t="str">
        <f>J3</f>
        <v>U.K.</v>
      </c>
      <c r="K36" s="45" t="str">
        <f>K3</f>
        <v>USA</v>
      </c>
      <c r="L36" s="45" t="str">
        <f>L3</f>
        <v>Russia</v>
      </c>
      <c r="M36" s="45" t="str">
        <f>M3</f>
        <v>Other</v>
      </c>
      <c r="N36" s="109" t="e">
        <f>#REF!</f>
        <v>#REF!</v>
      </c>
      <c r="O36" s="109" t="e">
        <f>#REF!</f>
        <v>#REF!</v>
      </c>
      <c r="P36" s="109" t="e">
        <f>#REF!</f>
        <v>#REF!</v>
      </c>
    </row>
    <row r="37" spans="1:16" x14ac:dyDescent="0.25">
      <c r="A37" s="26" t="str">
        <f>A4</f>
        <v>January</v>
      </c>
      <c r="B37" s="39">
        <f>IFERROR(B4/B20-1,"")</f>
        <v>0.55585046150812256</v>
      </c>
      <c r="C37" s="39">
        <f t="shared" ref="C37:P37" si="2">IFERROR(C4/C20-1,"")</f>
        <v>0.46121324409524056</v>
      </c>
      <c r="D37" s="39">
        <f t="shared" si="2"/>
        <v>0.23604314871682952</v>
      </c>
      <c r="E37" s="39">
        <f t="shared" ref="E37" si="3">IFERROR(E4/E20-1,"")</f>
        <v>-9.5382992940924671E-2</v>
      </c>
      <c r="F37" s="39"/>
      <c r="G37" s="39">
        <f t="shared" si="2"/>
        <v>0.88733061257448242</v>
      </c>
      <c r="H37" s="39">
        <f t="shared" si="2"/>
        <v>1.7000145941588958</v>
      </c>
      <c r="I37" s="39">
        <f t="shared" si="2"/>
        <v>0.61807444203733319</v>
      </c>
      <c r="J37" s="39">
        <f t="shared" si="2"/>
        <v>1.38370612910632</v>
      </c>
      <c r="K37" s="39">
        <f t="shared" si="2"/>
        <v>0.30734340075540167</v>
      </c>
      <c r="L37" s="39"/>
      <c r="M37" s="39">
        <f t="shared" si="2"/>
        <v>0.59411079425773683</v>
      </c>
      <c r="N37" s="39">
        <f t="shared" si="2"/>
        <v>0.58783420197877767</v>
      </c>
      <c r="O37" s="39">
        <f t="shared" si="2"/>
        <v>0.10000000000000009</v>
      </c>
      <c r="P37" s="39">
        <f t="shared" si="2"/>
        <v>0.58433720788164289</v>
      </c>
    </row>
    <row r="38" spans="1:16" x14ac:dyDescent="0.25">
      <c r="A38" s="29" t="str">
        <f>A5</f>
        <v>February</v>
      </c>
      <c r="B38" s="40">
        <f>IFERROR(B5/B21-1,"")</f>
        <v>0.95133581175537385</v>
      </c>
      <c r="C38" s="40">
        <f t="shared" ref="C38:P38" si="4">IFERROR(C5/C21-1,"")</f>
        <v>0.96207943792811035</v>
      </c>
      <c r="D38" s="40">
        <f t="shared" si="4"/>
        <v>1.4855706509724498</v>
      </c>
      <c r="E38" s="40">
        <f t="shared" ref="E38" si="5">IFERROR(E5/E21-1,"")</f>
        <v>0.12828106108796922</v>
      </c>
      <c r="F38" s="40"/>
      <c r="G38" s="40">
        <f t="shared" si="4"/>
        <v>1.450705008611676</v>
      </c>
      <c r="H38" s="40">
        <f t="shared" si="4"/>
        <v>0.8956936883157407</v>
      </c>
      <c r="I38" s="40">
        <f t="shared" si="4"/>
        <v>0.78187646607586303</v>
      </c>
      <c r="J38" s="40">
        <f t="shared" si="4"/>
        <v>5.4288841788225426</v>
      </c>
      <c r="K38" s="40">
        <f t="shared" si="4"/>
        <v>-0.51709024265987857</v>
      </c>
      <c r="L38" s="40"/>
      <c r="M38" s="40">
        <f t="shared" si="4"/>
        <v>0.62051426429302659</v>
      </c>
      <c r="N38" s="40">
        <f t="shared" si="4"/>
        <v>0.86011169897885886</v>
      </c>
      <c r="O38" s="40">
        <f t="shared" si="4"/>
        <v>4.9999999999993605E-2</v>
      </c>
      <c r="P38" s="40">
        <f t="shared" si="4"/>
        <v>0.83212317761811438</v>
      </c>
    </row>
    <row r="39" spans="1:16" x14ac:dyDescent="0.25">
      <c r="A39" s="26" t="str">
        <f t="shared" ref="A39:A48" si="6">A6</f>
        <v>March</v>
      </c>
      <c r="B39" s="39">
        <f t="shared" ref="B39:P39" si="7">IFERROR(B6/B22-1,"")</f>
        <v>0.56562614923736332</v>
      </c>
      <c r="C39" s="39">
        <f t="shared" si="7"/>
        <v>0.59457416093875826</v>
      </c>
      <c r="D39" s="39">
        <f t="shared" si="7"/>
        <v>-3.2158145294718388E-3</v>
      </c>
      <c r="E39" s="39">
        <f t="shared" ref="E39" si="8">IFERROR(E6/E22-1,"")</f>
        <v>0.16927889146363451</v>
      </c>
      <c r="F39" s="39"/>
      <c r="G39" s="39">
        <f t="shared" si="7"/>
        <v>0.78113357870832889</v>
      </c>
      <c r="H39" s="39">
        <f t="shared" si="7"/>
        <v>0.40061695051901913</v>
      </c>
      <c r="I39" s="39">
        <f t="shared" si="7"/>
        <v>0.57850291839174695</v>
      </c>
      <c r="J39" s="39">
        <f t="shared" si="7"/>
        <v>0.35492548691126791</v>
      </c>
      <c r="K39" s="39">
        <f t="shared" si="7"/>
        <v>0.42763501775348023</v>
      </c>
      <c r="L39" s="39"/>
      <c r="M39" s="39">
        <f t="shared" si="7"/>
        <v>0.71582245281022328</v>
      </c>
      <c r="N39" s="39">
        <f t="shared" si="7"/>
        <v>0.57164650756217661</v>
      </c>
      <c r="O39" s="39">
        <f t="shared" si="7"/>
        <v>4.9999999999999378E-2</v>
      </c>
      <c r="P39" s="39">
        <f t="shared" si="7"/>
        <v>0.55573499185773789</v>
      </c>
    </row>
    <row r="40" spans="1:16" x14ac:dyDescent="0.25">
      <c r="A40" s="29" t="str">
        <f t="shared" si="6"/>
        <v>April</v>
      </c>
      <c r="B40" s="40">
        <f t="shared" ref="B40:P40" si="9">IFERROR(B7/B23-1,"")</f>
        <v>0.10744038929253841</v>
      </c>
      <c r="C40" s="40">
        <f t="shared" si="9"/>
        <v>0.12492334510322323</v>
      </c>
      <c r="D40" s="40">
        <f t="shared" si="9"/>
        <v>1.4603520887242594E-2</v>
      </c>
      <c r="E40" s="40">
        <f t="shared" ref="E40" si="10">IFERROR(E7/E23-1,"")</f>
        <v>-0.21494644326481449</v>
      </c>
      <c r="F40" s="40"/>
      <c r="G40" s="40">
        <f t="shared" si="9"/>
        <v>0.58311205786673481</v>
      </c>
      <c r="H40" s="40">
        <f t="shared" si="9"/>
        <v>2.3546147695918673E-3</v>
      </c>
      <c r="I40" s="40">
        <f t="shared" si="9"/>
        <v>8.2025079663089695E-2</v>
      </c>
      <c r="J40" s="40">
        <f t="shared" si="9"/>
        <v>0.32012497362426573</v>
      </c>
      <c r="K40" s="40">
        <f t="shared" si="9"/>
        <v>-7.4279276208157219E-2</v>
      </c>
      <c r="L40" s="40"/>
      <c r="M40" s="40">
        <f t="shared" si="9"/>
        <v>0.10406452917624276</v>
      </c>
      <c r="N40" s="40">
        <f t="shared" si="9"/>
        <v>9.4974520764645964E-2</v>
      </c>
      <c r="O40" s="40">
        <f t="shared" si="9"/>
        <v>0.10000000000000009</v>
      </c>
      <c r="P40" s="40">
        <f t="shared" si="9"/>
        <v>9.5231065044647067E-2</v>
      </c>
    </row>
    <row r="41" spans="1:16" x14ac:dyDescent="0.25">
      <c r="A41" s="26" t="str">
        <f t="shared" si="6"/>
        <v>May</v>
      </c>
      <c r="B41" s="39">
        <f t="shared" ref="B41:P41" si="11">IFERROR(B8/B24-1,"")</f>
        <v>-1.1763760576847249E-3</v>
      </c>
      <c r="C41" s="39">
        <f t="shared" si="11"/>
        <v>7.206587500198558E-2</v>
      </c>
      <c r="D41" s="39">
        <f t="shared" si="11"/>
        <v>0.1362724134462503</v>
      </c>
      <c r="E41" s="39">
        <f t="shared" ref="E41" si="12">IFERROR(E8/E24-1,"")</f>
        <v>4.341417383188273E-2</v>
      </c>
      <c r="F41" s="39"/>
      <c r="G41" s="39">
        <f t="shared" si="11"/>
        <v>0.11553696654744239</v>
      </c>
      <c r="H41" s="39">
        <f t="shared" si="11"/>
        <v>-0.2868046195952012</v>
      </c>
      <c r="I41" s="39">
        <f t="shared" si="11"/>
        <v>0.27933529823868009</v>
      </c>
      <c r="J41" s="39">
        <f t="shared" si="11"/>
        <v>0.22972838390677119</v>
      </c>
      <c r="K41" s="39">
        <f t="shared" si="11"/>
        <v>0.55063479418544681</v>
      </c>
      <c r="L41" s="39"/>
      <c r="M41" s="39">
        <f t="shared" si="11"/>
        <v>0.23116830800009169</v>
      </c>
      <c r="N41" s="39">
        <f t="shared" si="11"/>
        <v>0.10635289703812023</v>
      </c>
      <c r="O41" s="39">
        <f t="shared" si="11"/>
        <v>0.14999999999999702</v>
      </c>
      <c r="P41" s="39">
        <f t="shared" si="11"/>
        <v>0.10869556382391199</v>
      </c>
    </row>
    <row r="42" spans="1:16" x14ac:dyDescent="0.25">
      <c r="A42" s="29" t="str">
        <f t="shared" si="6"/>
        <v>June</v>
      </c>
      <c r="B42" s="40">
        <f t="shared" ref="B42:P42" si="13">IFERROR(B9/B25-1,"")</f>
        <v>1.520615924879487E-2</v>
      </c>
      <c r="C42" s="40">
        <f t="shared" si="13"/>
        <v>3.6818091347493809E-2</v>
      </c>
      <c r="D42" s="40">
        <f t="shared" si="13"/>
        <v>-0.33899246809470662</v>
      </c>
      <c r="E42" s="40">
        <f t="shared" ref="E42" si="14">IFERROR(E9/E25-1,"")</f>
        <v>-0.14508256342617787</v>
      </c>
      <c r="F42" s="40"/>
      <c r="G42" s="40">
        <f t="shared" si="13"/>
        <v>0.30173316485546464</v>
      </c>
      <c r="H42" s="40">
        <f t="shared" si="13"/>
        <v>-7.2479716493774271E-2</v>
      </c>
      <c r="I42" s="40">
        <f t="shared" si="13"/>
        <v>-1.1575306293847176E-2</v>
      </c>
      <c r="J42" s="40">
        <f t="shared" si="13"/>
        <v>-0.26056866381287458</v>
      </c>
      <c r="K42" s="40">
        <f t="shared" si="13"/>
        <v>-3.7442114047607555E-2</v>
      </c>
      <c r="L42" s="40"/>
      <c r="M42" s="40">
        <f t="shared" si="13"/>
        <v>0.25300686762037272</v>
      </c>
      <c r="N42" s="40">
        <f t="shared" si="13"/>
        <v>3.3087950329986349E-3</v>
      </c>
      <c r="O42" s="40">
        <f t="shared" si="13"/>
        <v>0.19999999999999862</v>
      </c>
      <c r="P42" s="40">
        <f t="shared" si="13"/>
        <v>1.2201891602282133E-2</v>
      </c>
    </row>
    <row r="43" spans="1:16" x14ac:dyDescent="0.25">
      <c r="A43" s="26" t="str">
        <f t="shared" si="6"/>
        <v>July</v>
      </c>
      <c r="B43" s="39">
        <f t="shared" ref="B43:P43" si="15">IFERROR(B10/B26-1,"")</f>
        <v>7.5135896807685398E-3</v>
      </c>
      <c r="C43" s="39">
        <f t="shared" si="15"/>
        <v>7.7064881839127741E-2</v>
      </c>
      <c r="D43" s="39">
        <f t="shared" si="15"/>
        <v>-0.30727450822908031</v>
      </c>
      <c r="E43" s="39">
        <f t="shared" ref="E43" si="16">IFERROR(E10/E26-1,"")</f>
        <v>0.11308548868803037</v>
      </c>
      <c r="F43" s="39"/>
      <c r="G43" s="39">
        <f t="shared" si="15"/>
        <v>0.11284429660396644</v>
      </c>
      <c r="H43" s="39">
        <f t="shared" si="15"/>
        <v>-0.22177133952028627</v>
      </c>
      <c r="I43" s="39">
        <f t="shared" si="15"/>
        <v>0.15500125614830029</v>
      </c>
      <c r="J43" s="39">
        <f t="shared" si="15"/>
        <v>0.49513175477911786</v>
      </c>
      <c r="K43" s="39">
        <f t="shared" si="15"/>
        <v>-2.999588432588407E-4</v>
      </c>
      <c r="L43" s="39"/>
      <c r="M43" s="39">
        <f t="shared" si="15"/>
        <v>-5.573067719010405E-2</v>
      </c>
      <c r="N43" s="39">
        <f t="shared" si="15"/>
        <v>6.5794046261143047E-2</v>
      </c>
      <c r="O43" s="39">
        <f t="shared" si="15"/>
        <v>0.19999999999999796</v>
      </c>
      <c r="P43" s="39">
        <f t="shared" si="15"/>
        <v>7.1653822151756419E-2</v>
      </c>
    </row>
    <row r="44" spans="1:16" x14ac:dyDescent="0.25">
      <c r="A44" s="29" t="str">
        <f t="shared" si="6"/>
        <v>August</v>
      </c>
      <c r="B44" s="40">
        <f t="shared" ref="B44:P44" si="17">IFERROR(B11/B27-1,"")</f>
        <v>0.19231699831339832</v>
      </c>
      <c r="C44" s="40">
        <f t="shared" si="17"/>
        <v>0.22170486759230945</v>
      </c>
      <c r="D44" s="40">
        <f t="shared" si="17"/>
        <v>0.16194210728925373</v>
      </c>
      <c r="E44" s="40">
        <f t="shared" ref="E44" si="18">IFERROR(E11/E27-1,"")</f>
        <v>0.24200546813170587</v>
      </c>
      <c r="F44" s="40"/>
      <c r="G44" s="40">
        <f t="shared" si="17"/>
        <v>0.18356492784475553</v>
      </c>
      <c r="H44" s="40">
        <f t="shared" si="17"/>
        <v>8.1531841923494497E-2</v>
      </c>
      <c r="I44" s="40">
        <f t="shared" si="17"/>
        <v>-0.1151066059701733</v>
      </c>
      <c r="J44" s="40">
        <f t="shared" si="17"/>
        <v>-0.32839871183797398</v>
      </c>
      <c r="K44" s="40">
        <f t="shared" si="17"/>
        <v>0.52294036492537788</v>
      </c>
      <c r="L44" s="40"/>
      <c r="M44" s="40">
        <f t="shared" si="17"/>
        <v>-7.3353925442381285E-2</v>
      </c>
      <c r="N44" s="40">
        <f t="shared" si="17"/>
        <v>6.0501368442441139E-2</v>
      </c>
      <c r="O44" s="40">
        <f t="shared" si="17"/>
        <v>0.20000000000000506</v>
      </c>
      <c r="P44" s="40">
        <f t="shared" si="17"/>
        <v>6.5347867357590017E-2</v>
      </c>
    </row>
    <row r="45" spans="1:16" x14ac:dyDescent="0.25">
      <c r="A45" s="26" t="str">
        <f t="shared" si="6"/>
        <v>September</v>
      </c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</row>
    <row r="46" spans="1:16" x14ac:dyDescent="0.25">
      <c r="A46" s="29" t="str">
        <f t="shared" si="6"/>
        <v>Οctober</v>
      </c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</row>
    <row r="47" spans="1:16" x14ac:dyDescent="0.25">
      <c r="A47" s="26" t="str">
        <f t="shared" si="6"/>
        <v>Νovember</v>
      </c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</row>
    <row r="48" spans="1:16" x14ac:dyDescent="0.25">
      <c r="A48" s="86" t="str">
        <f t="shared" si="6"/>
        <v>December</v>
      </c>
      <c r="B48" s="90"/>
      <c r="C48" s="90"/>
      <c r="D48" s="90"/>
      <c r="E48" s="90"/>
      <c r="F48" s="90"/>
      <c r="G48" s="90"/>
      <c r="H48" s="90"/>
      <c r="I48" s="90"/>
      <c r="J48" s="90"/>
      <c r="K48" s="90"/>
      <c r="L48" s="90"/>
      <c r="M48" s="90"/>
      <c r="N48" s="90"/>
      <c r="O48" s="90"/>
      <c r="P48" s="90"/>
    </row>
    <row r="49" spans="1:16" x14ac:dyDescent="0.25">
      <c r="A49" s="34" t="str">
        <f>A16</f>
        <v>ytd</v>
      </c>
      <c r="B49" s="41">
        <f>IFERROR(B16/B33-1,"")</f>
        <v>0.10267403839772427</v>
      </c>
      <c r="C49" s="41">
        <f t="shared" ref="C49:P49" si="19">IFERROR(C16/C33-1,"")</f>
        <v>0.15257254262609443</v>
      </c>
      <c r="D49" s="41">
        <f t="shared" si="19"/>
        <v>-8.1244116944632627E-2</v>
      </c>
      <c r="E49" s="41">
        <f t="shared" ref="E49" si="20">IFERROR(E16/E33-1,"")</f>
        <v>7.1807802678735655E-2</v>
      </c>
      <c r="F49" s="41"/>
      <c r="G49" s="41">
        <f t="shared" si="19"/>
        <v>0.26442780047358805</v>
      </c>
      <c r="H49" s="41">
        <f t="shared" si="19"/>
        <v>-8.5378169994813402E-2</v>
      </c>
      <c r="I49" s="41">
        <f t="shared" si="19"/>
        <v>8.8884550090288839E-2</v>
      </c>
      <c r="J49" s="41">
        <f t="shared" si="19"/>
        <v>5.0031573542421715E-2</v>
      </c>
      <c r="K49" s="41">
        <f t="shared" si="19"/>
        <v>0.20984891347635259</v>
      </c>
      <c r="L49" s="41"/>
      <c r="M49" s="41">
        <f t="shared" si="19"/>
        <v>7.3024283998093464E-2</v>
      </c>
      <c r="N49" s="41">
        <f t="shared" si="19"/>
        <v>9.6807638667230078E-2</v>
      </c>
      <c r="O49" s="41">
        <f t="shared" si="19"/>
        <v>2.1615402011847307E-2</v>
      </c>
      <c r="P49" s="41">
        <f t="shared" si="19"/>
        <v>9.3638368358272883E-2</v>
      </c>
    </row>
    <row r="50" spans="1:16" s="20" customFormat="1" ht="12" x14ac:dyDescent="0.2">
      <c r="A50" s="43" t="s">
        <v>59</v>
      </c>
      <c r="B50" s="18"/>
      <c r="C50" s="18"/>
      <c r="D50" s="18"/>
      <c r="E50" s="19"/>
      <c r="F50" s="19"/>
      <c r="G50" s="19"/>
      <c r="H50" s="19"/>
      <c r="I50" s="19"/>
      <c r="J50" s="19"/>
      <c r="K50" s="19"/>
      <c r="L50" s="19"/>
      <c r="M50" s="19"/>
      <c r="N50" s="21"/>
      <c r="O50" s="19"/>
      <c r="P50" s="21"/>
    </row>
    <row r="51" spans="1:16" s="20" customFormat="1" ht="12" x14ac:dyDescent="0.2">
      <c r="A51" s="43" t="s">
        <v>44</v>
      </c>
      <c r="B51" s="18"/>
      <c r="C51" s="18"/>
      <c r="D51" s="18"/>
      <c r="E51" s="19"/>
      <c r="F51" s="19"/>
      <c r="G51" s="19"/>
      <c r="H51" s="19"/>
      <c r="I51" s="19"/>
      <c r="J51" s="19"/>
      <c r="K51" s="19"/>
      <c r="L51" s="19"/>
      <c r="M51" s="19"/>
      <c r="N51" s="21"/>
      <c r="O51" s="19"/>
      <c r="P51" s="21"/>
    </row>
    <row r="52" spans="1:16" x14ac:dyDescent="0.25">
      <c r="A52" s="12"/>
      <c r="B52" s="12"/>
      <c r="C52" s="12"/>
      <c r="D52" s="12"/>
      <c r="E52" s="13"/>
      <c r="F52" s="13"/>
      <c r="G52" s="13"/>
      <c r="H52" s="13"/>
      <c r="I52" s="8"/>
      <c r="J52" s="8"/>
      <c r="K52" s="14"/>
      <c r="L52" s="14"/>
      <c r="M52" s="8"/>
      <c r="N52" s="9"/>
    </row>
    <row r="53" spans="1:16" x14ac:dyDescent="0.25">
      <c r="A53" s="12"/>
      <c r="B53" s="12"/>
      <c r="C53" s="12"/>
      <c r="D53" s="12"/>
      <c r="E53" s="13"/>
      <c r="F53" s="13"/>
      <c r="G53" s="13"/>
      <c r="H53" s="13"/>
      <c r="I53" s="8"/>
      <c r="J53" s="8"/>
      <c r="K53" s="14"/>
      <c r="L53" s="14"/>
      <c r="M53" s="8"/>
      <c r="N53" s="9"/>
    </row>
    <row r="54" spans="1:16" x14ac:dyDescent="0.25">
      <c r="A54" s="11"/>
      <c r="E54" s="8"/>
      <c r="F54" s="8"/>
      <c r="G54" s="8"/>
      <c r="H54" s="8"/>
      <c r="I54" s="8"/>
      <c r="J54" s="8"/>
      <c r="K54" s="8"/>
      <c r="L54" s="8"/>
      <c r="M54" s="8"/>
      <c r="N54" s="9"/>
    </row>
    <row r="55" spans="1:16" x14ac:dyDescent="0.25">
      <c r="A55" s="11"/>
      <c r="E55" s="8"/>
      <c r="F55" s="8"/>
      <c r="G55" s="8"/>
      <c r="H55" s="8"/>
      <c r="I55" s="8"/>
      <c r="J55" s="8"/>
      <c r="K55" s="8"/>
      <c r="L55" s="8"/>
      <c r="M55" s="8"/>
      <c r="N55" s="9"/>
    </row>
    <row r="57" spans="1:16" x14ac:dyDescent="0.25">
      <c r="B57" s="15"/>
      <c r="C57" s="15"/>
    </row>
    <row r="58" spans="1:16" x14ac:dyDescent="0.25">
      <c r="B58" s="7"/>
      <c r="C58" s="7"/>
    </row>
    <row r="59" spans="1:16" x14ac:dyDescent="0.25">
      <c r="B59" s="7"/>
      <c r="C59" s="7"/>
    </row>
    <row r="60" spans="1:16" x14ac:dyDescent="0.25">
      <c r="B60" s="7"/>
      <c r="C60" s="7"/>
    </row>
    <row r="61" spans="1:16" x14ac:dyDescent="0.25">
      <c r="B61" s="7"/>
      <c r="C61" s="7"/>
    </row>
  </sheetData>
  <mergeCells count="27">
    <mergeCell ref="O35:O36"/>
    <mergeCell ref="P35:P36"/>
    <mergeCell ref="B35:B36"/>
    <mergeCell ref="C35:C36"/>
    <mergeCell ref="D35:G35"/>
    <mergeCell ref="O2:O3"/>
    <mergeCell ref="P2:P3"/>
    <mergeCell ref="O18:O19"/>
    <mergeCell ref="P18:P19"/>
    <mergeCell ref="H35:H36"/>
    <mergeCell ref="I35:I36"/>
    <mergeCell ref="J35:M35"/>
    <mergeCell ref="N35:N36"/>
    <mergeCell ref="J2:M2"/>
    <mergeCell ref="N2:N3"/>
    <mergeCell ref="B18:B19"/>
    <mergeCell ref="C18:C19"/>
    <mergeCell ref="H18:H19"/>
    <mergeCell ref="I18:I19"/>
    <mergeCell ref="J18:M18"/>
    <mergeCell ref="N18:N19"/>
    <mergeCell ref="B2:B3"/>
    <mergeCell ref="C2:C3"/>
    <mergeCell ref="D2:G2"/>
    <mergeCell ref="H2:H3"/>
    <mergeCell ref="I2:I3"/>
    <mergeCell ref="D18:G18"/>
  </mergeCells>
  <conditionalFormatting sqref="B17:N17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7:P49">
    <cfRule type="cellIs" dxfId="0" priority="2" operator="lessThan">
      <formula>0</formula>
    </cfRule>
  </conditionalFormatting>
  <pageMargins left="0.7" right="0.7" top="0.75" bottom="0.75" header="0.3" footer="0.3"/>
  <ignoredErrors>
    <ignoredError sqref="A1:XFD1 A3:XFD3 B2:XFD2 A19:XFD19 B18:XFD18 A36:XFD44 B35:XFD35 A17:XFD17 A4:A16 Q4:XFD16 A34:XFD34 A20:A33 Q20:XFD33 A45:A48 V45:XFD48 A49:XFD1048576" evalError="1" formula="1" formulaRange="1" unlockedFormula="1" emptyCellReference="1" calculatedColumn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table 1</vt:lpstr>
      <vt:lpstr>table 2</vt:lpstr>
      <vt:lpstr>table 3</vt:lpstr>
      <vt:lpstr>table 4</vt:lpstr>
      <vt:lpstr>table 5</vt:lpstr>
      <vt:lpstr>table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INSETE</dc:creator>
  <cp:lastModifiedBy>INSETE</cp:lastModifiedBy>
  <dcterms:created xsi:type="dcterms:W3CDTF">2026-10-23T06:47:44Z</dcterms:created>
  <dcterms:modified xsi:type="dcterms:W3CDTF">2026-10-23T06:47:44Z</dcterms:modified>
  <dc:title>Statistical Bulletin No 116 - October 2026</dc:title>
</cp:coreProperties>
</file>