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BEF73FB-11D3-42B5-A0C9-A319C0E886B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 2 (2)" sheetId="17" state="hidden" r:id="rId1"/>
    <sheet name="table 1" sheetId="6" r:id="rId2"/>
    <sheet name="table 2" sheetId="8" r:id="rId3"/>
    <sheet name="table 3" sheetId="12" r:id="rId4"/>
    <sheet name="table 4" sheetId="13" r:id="rId5"/>
    <sheet name="table 5" sheetId="14" r:id="rId6"/>
    <sheet name="table 6" sheetId="15" r:id="rId7"/>
    <sheet name="table 7" sheetId="18" r:id="rId8"/>
    <sheet name="table 8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9" l="1"/>
  <c r="L49" i="19"/>
  <c r="K49" i="19"/>
  <c r="J49" i="19"/>
  <c r="I49" i="19"/>
  <c r="H49" i="19"/>
  <c r="G49" i="19"/>
  <c r="F49" i="19"/>
  <c r="E49" i="19"/>
  <c r="D49" i="19"/>
  <c r="C49" i="19"/>
  <c r="B49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M18" i="19"/>
  <c r="L18" i="19"/>
  <c r="C18" i="19"/>
  <c r="B18" i="19"/>
  <c r="K49" i="18"/>
  <c r="J49" i="18"/>
  <c r="I49" i="18"/>
  <c r="H49" i="18"/>
  <c r="G49" i="18"/>
  <c r="F49" i="18"/>
  <c r="E49" i="18"/>
  <c r="D49" i="18"/>
  <c r="C49" i="18"/>
  <c r="B49" i="18"/>
  <c r="A49" i="18"/>
  <c r="K38" i="18"/>
  <c r="J38" i="18"/>
  <c r="I38" i="18"/>
  <c r="H38" i="18"/>
  <c r="G38" i="18"/>
  <c r="F38" i="18"/>
  <c r="E38" i="18"/>
  <c r="D38" i="18"/>
  <c r="C38" i="18"/>
  <c r="B38" i="18"/>
  <c r="K37" i="18"/>
  <c r="J37" i="18"/>
  <c r="I37" i="18"/>
  <c r="H37" i="18"/>
  <c r="G37" i="18"/>
  <c r="F37" i="18"/>
  <c r="E37" i="18"/>
  <c r="D37" i="18"/>
  <c r="C37" i="18"/>
  <c r="B37" i="18"/>
  <c r="A33" i="18"/>
  <c r="C18" i="18"/>
  <c r="B18" i="18"/>
  <c r="H35" i="13" l="1"/>
  <c r="E35" i="13"/>
  <c r="G62" i="17"/>
  <c r="F62" i="17"/>
  <c r="E62" i="17"/>
  <c r="G61" i="17"/>
  <c r="F61" i="17"/>
  <c r="E61" i="17"/>
  <c r="E60" i="17"/>
  <c r="G59" i="17"/>
  <c r="F59" i="17"/>
  <c r="E59" i="17"/>
  <c r="I32" i="17"/>
  <c r="H32" i="17"/>
  <c r="F32" i="17"/>
  <c r="E32" i="17"/>
  <c r="E58" i="17" s="1"/>
  <c r="C32" i="17"/>
  <c r="B32" i="17"/>
  <c r="I31" i="17"/>
  <c r="H31" i="17"/>
  <c r="F31" i="17"/>
  <c r="E31" i="17"/>
  <c r="E57" i="17" s="1"/>
  <c r="C31" i="17"/>
  <c r="B31" i="17"/>
  <c r="I30" i="17"/>
  <c r="H30" i="17"/>
  <c r="F30" i="17"/>
  <c r="E30" i="17"/>
  <c r="C30" i="17"/>
  <c r="B30" i="17"/>
  <c r="I29" i="17"/>
  <c r="H29" i="17"/>
  <c r="F29" i="17"/>
  <c r="E29" i="17"/>
  <c r="C29" i="17"/>
  <c r="B29" i="17"/>
  <c r="I28" i="17"/>
  <c r="H28" i="17"/>
  <c r="F28" i="17"/>
  <c r="E28" i="17"/>
  <c r="C28" i="17"/>
  <c r="B28" i="17"/>
  <c r="I27" i="17"/>
  <c r="H27" i="17"/>
  <c r="F27" i="17"/>
  <c r="E27" i="17"/>
  <c r="C27" i="17"/>
  <c r="B27" i="17"/>
  <c r="I26" i="17"/>
  <c r="H26" i="17"/>
  <c r="F26" i="17"/>
  <c r="E26" i="17"/>
  <c r="C26" i="17"/>
  <c r="B26" i="17"/>
  <c r="I25" i="17"/>
  <c r="H25" i="17"/>
  <c r="F25" i="17"/>
  <c r="E25" i="17"/>
  <c r="C25" i="17"/>
  <c r="B25" i="17"/>
  <c r="I24" i="17"/>
  <c r="H24" i="17"/>
  <c r="F24" i="17"/>
  <c r="E24" i="17"/>
  <c r="C24" i="17"/>
  <c r="B24" i="17"/>
  <c r="I23" i="17"/>
  <c r="H23" i="17"/>
  <c r="G23" i="17"/>
  <c r="F23" i="17"/>
  <c r="E23" i="17"/>
  <c r="C23" i="17"/>
  <c r="B23" i="17"/>
  <c r="I22" i="17"/>
  <c r="H22" i="17"/>
  <c r="F22" i="17"/>
  <c r="E22" i="17"/>
  <c r="C22" i="17"/>
  <c r="B22" i="17"/>
  <c r="B33" i="17" s="1"/>
  <c r="I21" i="17"/>
  <c r="H21" i="17"/>
  <c r="F21" i="17"/>
  <c r="E21" i="17"/>
  <c r="C21" i="17"/>
  <c r="B21" i="17"/>
  <c r="I16" i="17"/>
  <c r="H16" i="17"/>
  <c r="F16" i="17"/>
  <c r="E16" i="17"/>
  <c r="I15" i="17"/>
  <c r="H15" i="17"/>
  <c r="F15" i="17"/>
  <c r="E15" i="17"/>
  <c r="I14" i="17"/>
  <c r="H14" i="17"/>
  <c r="F14" i="17"/>
  <c r="E14" i="17"/>
  <c r="I13" i="17"/>
  <c r="H13" i="17"/>
  <c r="F13" i="17"/>
  <c r="E13" i="17"/>
  <c r="I12" i="17"/>
  <c r="H12" i="17"/>
  <c r="F12" i="17"/>
  <c r="E12" i="17"/>
  <c r="I11" i="17"/>
  <c r="H11" i="17"/>
  <c r="F11" i="17"/>
  <c r="E11" i="17"/>
  <c r="I10" i="17"/>
  <c r="H10" i="17"/>
  <c r="F10" i="17"/>
  <c r="E10" i="17"/>
  <c r="I9" i="17"/>
  <c r="H9" i="17"/>
  <c r="F9" i="17"/>
  <c r="E9" i="17"/>
  <c r="I8" i="17"/>
  <c r="H8" i="17"/>
  <c r="F8" i="17"/>
  <c r="E8" i="17"/>
  <c r="I7" i="17"/>
  <c r="H7" i="17"/>
  <c r="F7" i="17"/>
  <c r="E7" i="17"/>
  <c r="I6" i="17"/>
  <c r="H6" i="17"/>
  <c r="F6" i="17"/>
  <c r="E6" i="17"/>
  <c r="I5" i="17"/>
  <c r="J5" i="17" s="1"/>
  <c r="H5" i="17"/>
  <c r="F5" i="17"/>
  <c r="E5" i="17"/>
  <c r="D4" i="17"/>
  <c r="J20" i="17" s="1"/>
  <c r="C4" i="17"/>
  <c r="C20" i="17" s="1"/>
  <c r="B4" i="17"/>
  <c r="H20" i="17" s="1"/>
  <c r="G63" i="8"/>
  <c r="F63" i="8"/>
  <c r="E63" i="8"/>
  <c r="E62" i="8"/>
  <c r="G61" i="8"/>
  <c r="F61" i="8"/>
  <c r="E61" i="8"/>
  <c r="G64" i="8"/>
  <c r="F64" i="8"/>
  <c r="E64" i="8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I33" i="13"/>
  <c r="H33" i="13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E24" i="13"/>
  <c r="F24" i="13"/>
  <c r="B7" i="15"/>
  <c r="C7" i="15"/>
  <c r="B8" i="15"/>
  <c r="C8" i="15"/>
  <c r="B4" i="8"/>
  <c r="G7" i="17" l="1"/>
  <c r="G21" i="17"/>
  <c r="D23" i="17"/>
  <c r="J6" i="17"/>
  <c r="H33" i="17"/>
  <c r="J22" i="17"/>
  <c r="J23" i="17"/>
  <c r="G22" i="17"/>
  <c r="I17" i="17"/>
  <c r="F33" i="17"/>
  <c r="B20" i="17"/>
  <c r="E17" i="17"/>
  <c r="D21" i="17"/>
  <c r="E33" i="17"/>
  <c r="E4" i="17"/>
  <c r="F17" i="17"/>
  <c r="G17" i="17" s="1"/>
  <c r="H17" i="17"/>
  <c r="J21" i="17"/>
  <c r="F4" i="17"/>
  <c r="G4" i="17"/>
  <c r="D20" i="17"/>
  <c r="H4" i="17"/>
  <c r="E20" i="17"/>
  <c r="I4" i="17"/>
  <c r="G6" i="17"/>
  <c r="F20" i="17"/>
  <c r="D22" i="17"/>
  <c r="J4" i="17"/>
  <c r="G20" i="17"/>
  <c r="I33" i="17"/>
  <c r="J33" i="17" s="1"/>
  <c r="I20" i="17"/>
  <c r="D5" i="17"/>
  <c r="C33" i="17"/>
  <c r="J7" i="17"/>
  <c r="G5" i="17"/>
  <c r="D7" i="15"/>
  <c r="A46" i="14"/>
  <c r="A31" i="14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31" i="15"/>
  <c r="F31" i="15"/>
  <c r="E32" i="15"/>
  <c r="F32" i="15"/>
  <c r="F22" i="15"/>
  <c r="F21" i="15"/>
  <c r="E22" i="15"/>
  <c r="E21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C22" i="15"/>
  <c r="C21" i="15"/>
  <c r="B22" i="15"/>
  <c r="B21" i="15"/>
  <c r="E7" i="15"/>
  <c r="F7" i="15"/>
  <c r="E8" i="15"/>
  <c r="F8" i="15"/>
  <c r="E9" i="15"/>
  <c r="F9" i="15"/>
  <c r="E10" i="15"/>
  <c r="F10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F6" i="15"/>
  <c r="F5" i="15"/>
  <c r="E6" i="15"/>
  <c r="E5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C6" i="15"/>
  <c r="C5" i="15"/>
  <c r="C17" i="15" s="1"/>
  <c r="B6" i="15"/>
  <c r="B5" i="15"/>
  <c r="D4" i="15"/>
  <c r="D20" i="15" s="1"/>
  <c r="C4" i="15"/>
  <c r="C20" i="15" s="1"/>
  <c r="B4" i="15"/>
  <c r="B20" i="15" s="1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O15" i="14"/>
  <c r="N15" i="14"/>
  <c r="M15" i="14"/>
  <c r="L15" i="14"/>
  <c r="K15" i="14"/>
  <c r="J15" i="14"/>
  <c r="J46" i="14" s="1"/>
  <c r="I15" i="14"/>
  <c r="H15" i="14"/>
  <c r="G15" i="14"/>
  <c r="G46" i="14" s="1"/>
  <c r="F15" i="14"/>
  <c r="F46" i="14" s="1"/>
  <c r="E15" i="14"/>
  <c r="E46" i="14" s="1"/>
  <c r="D15" i="14"/>
  <c r="C15" i="14"/>
  <c r="B15" i="14"/>
  <c r="Q14" i="14"/>
  <c r="Q13" i="14"/>
  <c r="Q12" i="14"/>
  <c r="Q11" i="14"/>
  <c r="Q10" i="14"/>
  <c r="Q9" i="14"/>
  <c r="Q8" i="14"/>
  <c r="Q7" i="14"/>
  <c r="Q6" i="14"/>
  <c r="Q5" i="14"/>
  <c r="Q4" i="14"/>
  <c r="Q3" i="14"/>
  <c r="D4" i="8"/>
  <c r="J20" i="8" s="1"/>
  <c r="C4" i="8"/>
  <c r="F20" i="8" s="1"/>
  <c r="H4" i="8"/>
  <c r="D4" i="13"/>
  <c r="G20" i="13" s="1"/>
  <c r="C4" i="13"/>
  <c r="F20" i="13" s="1"/>
  <c r="B4" i="13"/>
  <c r="H4" i="13" s="1"/>
  <c r="H20" i="8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F32" i="13"/>
  <c r="E32" i="13"/>
  <c r="C32" i="13"/>
  <c r="B32" i="13"/>
  <c r="F31" i="13"/>
  <c r="E31" i="13"/>
  <c r="C31" i="13"/>
  <c r="B31" i="13"/>
  <c r="F30" i="13"/>
  <c r="E30" i="13"/>
  <c r="C30" i="13"/>
  <c r="B30" i="13"/>
  <c r="F29" i="13"/>
  <c r="E29" i="13"/>
  <c r="C29" i="13"/>
  <c r="B29" i="13"/>
  <c r="F28" i="13"/>
  <c r="E28" i="13"/>
  <c r="C28" i="13"/>
  <c r="B28" i="13"/>
  <c r="F27" i="13"/>
  <c r="E27" i="13"/>
  <c r="C27" i="13"/>
  <c r="B27" i="13"/>
  <c r="F26" i="13"/>
  <c r="E26" i="13"/>
  <c r="C26" i="13"/>
  <c r="B26" i="13"/>
  <c r="F25" i="13"/>
  <c r="E25" i="13"/>
  <c r="C25" i="13"/>
  <c r="B25" i="13"/>
  <c r="C24" i="13"/>
  <c r="B24" i="13"/>
  <c r="F23" i="13"/>
  <c r="E23" i="13"/>
  <c r="C23" i="13"/>
  <c r="B23" i="13"/>
  <c r="F22" i="13"/>
  <c r="E22" i="13"/>
  <c r="C22" i="13"/>
  <c r="B22" i="13"/>
  <c r="F21" i="13"/>
  <c r="E21" i="13"/>
  <c r="C21" i="13"/>
  <c r="B21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B17" i="12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B17" i="6"/>
  <c r="A4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1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R29" i="12"/>
  <c r="R28" i="12"/>
  <c r="R27" i="12"/>
  <c r="R26" i="12"/>
  <c r="R25" i="12"/>
  <c r="R24" i="12"/>
  <c r="R23" i="12"/>
  <c r="R22" i="12"/>
  <c r="R21" i="12"/>
  <c r="R20" i="12"/>
  <c r="C7" i="13" s="1"/>
  <c r="R19" i="12"/>
  <c r="R18" i="12"/>
  <c r="Q15" i="12"/>
  <c r="P15" i="12"/>
  <c r="O15" i="12"/>
  <c r="N15" i="12"/>
  <c r="M15" i="12"/>
  <c r="L15" i="12"/>
  <c r="K15" i="12"/>
  <c r="K46" i="12" s="1"/>
  <c r="J15" i="12"/>
  <c r="I15" i="12"/>
  <c r="H15" i="12"/>
  <c r="G15" i="12"/>
  <c r="F15" i="12"/>
  <c r="E15" i="12"/>
  <c r="D15" i="12"/>
  <c r="C15" i="12"/>
  <c r="B15" i="12"/>
  <c r="R14" i="12"/>
  <c r="B16" i="13" s="1"/>
  <c r="R13" i="12"/>
  <c r="B15" i="13" s="1"/>
  <c r="R12" i="12"/>
  <c r="B14" i="13" s="1"/>
  <c r="R11" i="12"/>
  <c r="B13" i="13" s="1"/>
  <c r="R10" i="12"/>
  <c r="B12" i="13" s="1"/>
  <c r="R9" i="12"/>
  <c r="B11" i="13" s="1"/>
  <c r="R8" i="12"/>
  <c r="B10" i="13" s="1"/>
  <c r="R7" i="12"/>
  <c r="B9" i="13" s="1"/>
  <c r="R6" i="12"/>
  <c r="B8" i="13" s="1"/>
  <c r="R5" i="12"/>
  <c r="B7" i="13" s="1"/>
  <c r="R4" i="12"/>
  <c r="B6" i="13" s="1"/>
  <c r="R3" i="12"/>
  <c r="B5" i="13" s="1"/>
  <c r="E5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I22" i="8"/>
  <c r="I21" i="8"/>
  <c r="H22" i="8"/>
  <c r="H21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E59" i="8" s="1"/>
  <c r="F31" i="8"/>
  <c r="E32" i="8"/>
  <c r="E60" i="8" s="1"/>
  <c r="F32" i="8"/>
  <c r="F22" i="8"/>
  <c r="F21" i="8"/>
  <c r="E22" i="8"/>
  <c r="E21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C22" i="8"/>
  <c r="C21" i="8"/>
  <c r="B22" i="8"/>
  <c r="B21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16" i="8"/>
  <c r="I16" i="8"/>
  <c r="I6" i="8"/>
  <c r="I5" i="8"/>
  <c r="H6" i="8"/>
  <c r="H5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F6" i="8"/>
  <c r="F5" i="8"/>
  <c r="E6" i="8"/>
  <c r="A46" i="6"/>
  <c r="A31" i="6"/>
  <c r="F46" i="6"/>
  <c r="P46" i="6"/>
  <c r="Q46" i="6"/>
  <c r="R46" i="6"/>
  <c r="S46" i="6"/>
  <c r="T20" i="6"/>
  <c r="T21" i="6"/>
  <c r="T22" i="6"/>
  <c r="T23" i="6"/>
  <c r="T24" i="6"/>
  <c r="T25" i="6"/>
  <c r="T26" i="6"/>
  <c r="T27" i="6"/>
  <c r="T28" i="6"/>
  <c r="T29" i="6"/>
  <c r="T19" i="6"/>
  <c r="T18" i="6"/>
  <c r="C5" i="17" s="1"/>
  <c r="T5" i="6"/>
  <c r="B7" i="17" s="1"/>
  <c r="T6" i="6"/>
  <c r="B8" i="17" s="1"/>
  <c r="T7" i="6"/>
  <c r="B9" i="17" s="1"/>
  <c r="T8" i="6"/>
  <c r="B10" i="17" s="1"/>
  <c r="T9" i="6"/>
  <c r="B11" i="17" s="1"/>
  <c r="T10" i="6"/>
  <c r="B12" i="17" s="1"/>
  <c r="T11" i="6"/>
  <c r="B13" i="17" s="1"/>
  <c r="T12" i="6"/>
  <c r="B14" i="17" s="1"/>
  <c r="T13" i="6"/>
  <c r="B15" i="17" s="1"/>
  <c r="T14" i="6"/>
  <c r="B16" i="17" s="1"/>
  <c r="T4" i="6"/>
  <c r="B6" i="17" s="1"/>
  <c r="T3" i="6"/>
  <c r="B5" i="17" s="1"/>
  <c r="B17" i="17" l="1"/>
  <c r="B46" i="12"/>
  <c r="C46" i="12"/>
  <c r="Q46" i="12"/>
  <c r="F46" i="12"/>
  <c r="E46" i="12"/>
  <c r="H46" i="12"/>
  <c r="I46" i="12"/>
  <c r="P46" i="12"/>
  <c r="M46" i="12"/>
  <c r="J46" i="12"/>
  <c r="D46" i="12"/>
  <c r="G46" i="12"/>
  <c r="C7" i="8"/>
  <c r="C7" i="17"/>
  <c r="D7" i="17"/>
  <c r="C17" i="17"/>
  <c r="D17" i="17" s="1"/>
  <c r="J17" i="17"/>
  <c r="C8" i="8"/>
  <c r="C8" i="17"/>
  <c r="C13" i="8"/>
  <c r="C13" i="17"/>
  <c r="C9" i="8"/>
  <c r="C9" i="17"/>
  <c r="C15" i="8"/>
  <c r="C15" i="17"/>
  <c r="C14" i="8"/>
  <c r="C14" i="17"/>
  <c r="C12" i="8"/>
  <c r="C12" i="17"/>
  <c r="C6" i="8"/>
  <c r="C6" i="17"/>
  <c r="D6" i="17" s="1"/>
  <c r="C16" i="8"/>
  <c r="C16" i="17"/>
  <c r="C11" i="8"/>
  <c r="C11" i="17"/>
  <c r="G33" i="17"/>
  <c r="C10" i="8"/>
  <c r="C10" i="17"/>
  <c r="D33" i="17"/>
  <c r="B10" i="8"/>
  <c r="B9" i="8"/>
  <c r="B8" i="8"/>
  <c r="B7" i="8"/>
  <c r="B11" i="8"/>
  <c r="B5" i="8"/>
  <c r="B14" i="8"/>
  <c r="B6" i="8"/>
  <c r="B12" i="8"/>
  <c r="B16" i="8"/>
  <c r="B13" i="8"/>
  <c r="B15" i="8"/>
  <c r="B33" i="15"/>
  <c r="B17" i="15"/>
  <c r="F33" i="15"/>
  <c r="E33" i="15"/>
  <c r="F17" i="15"/>
  <c r="E17" i="15"/>
  <c r="Q31" i="14"/>
  <c r="C33" i="15"/>
  <c r="F33" i="13"/>
  <c r="H17" i="13"/>
  <c r="I17" i="13"/>
  <c r="N46" i="12"/>
  <c r="B17" i="13"/>
  <c r="O46" i="12"/>
  <c r="F17" i="13"/>
  <c r="L46" i="12"/>
  <c r="C5" i="13"/>
  <c r="R31" i="12"/>
  <c r="R35" i="12"/>
  <c r="E17" i="13"/>
  <c r="B33" i="13"/>
  <c r="C33" i="13"/>
  <c r="E33" i="13"/>
  <c r="B33" i="8"/>
  <c r="E33" i="8"/>
  <c r="F17" i="8"/>
  <c r="H33" i="8"/>
  <c r="I33" i="8"/>
  <c r="C33" i="8"/>
  <c r="F33" i="8"/>
  <c r="I17" i="8"/>
  <c r="H17" i="8"/>
  <c r="E17" i="8"/>
  <c r="C5" i="8"/>
  <c r="T31" i="6"/>
  <c r="G23" i="15"/>
  <c r="G6" i="15"/>
  <c r="G7" i="13"/>
  <c r="G22" i="13"/>
  <c r="D21" i="13"/>
  <c r="G5" i="13"/>
  <c r="J6" i="8"/>
  <c r="J7" i="8"/>
  <c r="G23" i="8"/>
  <c r="G7" i="8"/>
  <c r="J22" i="8"/>
  <c r="D22" i="8"/>
  <c r="C14" i="13"/>
  <c r="J7" i="13"/>
  <c r="G22" i="15"/>
  <c r="D23" i="15"/>
  <c r="G7" i="15"/>
  <c r="D6" i="15"/>
  <c r="D21" i="15"/>
  <c r="C8" i="13"/>
  <c r="C10" i="13"/>
  <c r="C12" i="13"/>
  <c r="C16" i="13"/>
  <c r="R30" i="12"/>
  <c r="R36" i="12"/>
  <c r="G6" i="13"/>
  <c r="C9" i="13"/>
  <c r="C11" i="13"/>
  <c r="R15" i="12"/>
  <c r="C13" i="13"/>
  <c r="C15" i="13"/>
  <c r="G21" i="13"/>
  <c r="G23" i="13"/>
  <c r="R34" i="12"/>
  <c r="C6" i="13"/>
  <c r="D23" i="8"/>
  <c r="J23" i="8"/>
  <c r="D21" i="8"/>
  <c r="G6" i="8"/>
  <c r="E20" i="8"/>
  <c r="G21" i="15"/>
  <c r="D22" i="15"/>
  <c r="G5" i="15"/>
  <c r="D5" i="15"/>
  <c r="G4" i="15"/>
  <c r="G20" i="15" s="1"/>
  <c r="F4" i="15"/>
  <c r="F20" i="15" s="1"/>
  <c r="E4" i="15"/>
  <c r="E20" i="15" s="1"/>
  <c r="Q30" i="14"/>
  <c r="Q36" i="14"/>
  <c r="Q15" i="14"/>
  <c r="O46" i="14"/>
  <c r="N46" i="14"/>
  <c r="H46" i="14"/>
  <c r="P46" i="14"/>
  <c r="I46" i="14"/>
  <c r="K46" i="14"/>
  <c r="Q35" i="14"/>
  <c r="L46" i="14"/>
  <c r="B46" i="14"/>
  <c r="M46" i="14"/>
  <c r="C46" i="14"/>
  <c r="D46" i="14"/>
  <c r="Q34" i="14"/>
  <c r="G4" i="8"/>
  <c r="J4" i="8"/>
  <c r="I4" i="8"/>
  <c r="E4" i="8"/>
  <c r="B20" i="8"/>
  <c r="D20" i="8"/>
  <c r="I20" i="8"/>
  <c r="C20" i="8"/>
  <c r="F4" i="8"/>
  <c r="G20" i="8"/>
  <c r="J4" i="13"/>
  <c r="E4" i="13"/>
  <c r="G4" i="13"/>
  <c r="D20" i="13"/>
  <c r="I4" i="13"/>
  <c r="C20" i="13"/>
  <c r="F4" i="13"/>
  <c r="B20" i="13"/>
  <c r="E20" i="13"/>
  <c r="J5" i="13"/>
  <c r="D7" i="13"/>
  <c r="D22" i="13"/>
  <c r="D23" i="13"/>
  <c r="J6" i="13"/>
  <c r="J21" i="8"/>
  <c r="G21" i="8"/>
  <c r="G22" i="8"/>
  <c r="J5" i="8"/>
  <c r="G5" i="8"/>
  <c r="D7" i="8" l="1"/>
  <c r="C17" i="8"/>
  <c r="D6" i="8"/>
  <c r="B17" i="8"/>
  <c r="C17" i="13"/>
  <c r="D17" i="13" s="1"/>
  <c r="R46" i="12"/>
  <c r="D5" i="13"/>
  <c r="D5" i="8"/>
  <c r="D33" i="13"/>
  <c r="Q46" i="14"/>
  <c r="D33" i="15"/>
  <c r="G17" i="15"/>
  <c r="G17" i="13"/>
  <c r="D6" i="13"/>
  <c r="G33" i="15"/>
  <c r="D17" i="15"/>
  <c r="J17" i="13"/>
  <c r="G33" i="13"/>
  <c r="J33" i="8" l="1"/>
  <c r="G33" i="8"/>
  <c r="D33" i="8"/>
  <c r="J17" i="8"/>
  <c r="G17" i="8"/>
  <c r="D17" i="8"/>
  <c r="T36" i="6" l="1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Q33" i="6"/>
  <c r="R33" i="6"/>
  <c r="S33" i="6"/>
  <c r="T33" i="6"/>
  <c r="S30" i="6" l="1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T30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E46" i="6" l="1"/>
  <c r="J46" i="6"/>
  <c r="L46" i="6"/>
  <c r="I46" i="6"/>
  <c r="K46" i="6"/>
  <c r="M46" i="6"/>
  <c r="N46" i="6"/>
  <c r="O46" i="6"/>
  <c r="G46" i="6"/>
  <c r="H46" i="6"/>
  <c r="B46" i="6"/>
  <c r="C46" i="6"/>
  <c r="D46" i="6"/>
  <c r="T46" i="6"/>
  <c r="B34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</calcChain>
</file>

<file path=xl/sharedStrings.xml><?xml version="1.0" encoding="utf-8"?>
<sst xmlns="http://schemas.openxmlformats.org/spreadsheetml/2006/main" count="481" uniqueCount="86">
  <si>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</si>
  <si>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</si>
  <si>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</si>
  <si>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</si>
  <si>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</si>
  <si>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</si>
  <si>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</si>
  <si>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</si>
  <si>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</si>
  <si>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</si>
  <si>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</si>
  <si>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</si>
  <si>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</si>
  <si>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</si>
  <si>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</si>
  <si>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</si>
  <si>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</si>
  <si>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</si>
  <si>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</si>
  <si>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</si>
  <si>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</si>
  <si>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</si>
  <si>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</si>
  <si>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</si>
  <si>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</si>
  <si>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</si>
  <si>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</si>
  <si>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</si>
  <si>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</si>
  <si>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Πηγή: Μεθοριακοί  σταθμοί – Επεξεργασία: INSETE Intelligence</t>
  </si>
  <si>
    <t>Aλβανία</t>
  </si>
  <si>
    <t>Βουλγαρία</t>
  </si>
  <si>
    <t>Τουρκία</t>
  </si>
  <si>
    <t>Βλ. Παράρτημα</t>
  </si>
  <si>
    <t>Πίνακας 6. Οδικές αφίξεις ανά χώρα προέλευσης</t>
  </si>
  <si>
    <t>Βόρεια Μακεδονία</t>
  </si>
  <si>
    <t>Αθήνα</t>
  </si>
  <si>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</si>
  <si>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</si>
  <si>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</si>
  <si>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</si>
  <si>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</si>
  <si>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</si>
  <si>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</si>
  <si>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</si>
  <si>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</si>
  <si>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</si>
  <si>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</si>
  <si>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</si>
  <si>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Καλαμάτα</t>
  </si>
  <si>
    <t>Σάμος</t>
  </si>
  <si>
    <t>Σκιάθος</t>
  </si>
  <si>
    <t>Καβάλα</t>
  </si>
  <si>
    <t>Μυτιλήνη</t>
  </si>
  <si>
    <t>Πηγή: Υπηρεσία Πολιτικής Αεροπορίας (ΥΠΑ)  και Διεθνής  Αερολιμένας Αθηνών (ΔΑΑ) - Επεξεργασία: INSETE Intelligence</t>
  </si>
  <si>
    <t>Περιφερειακά αεροδρόμια</t>
  </si>
  <si>
    <t>Δωδεκάνησα</t>
  </si>
  <si>
    <t>Πίνακας 2. Διεθνείς αεροπορικές αφίξεις ανά γεωγραφική ενότητα</t>
  </si>
  <si>
    <t>Κυκλάδες</t>
  </si>
  <si>
    <t>Κρήτη</t>
  </si>
  <si>
    <t>Ιόνια Νησιά</t>
  </si>
  <si>
    <t>Πελοπόννησος</t>
  </si>
  <si>
    <t>Γεωγραφική ενότητα</t>
  </si>
  <si>
    <t>Χώρες</t>
  </si>
  <si>
    <t>Πίνακας 4. Αεροπορικές αφίξεις εσωτερικού ανά γεωγραφική ενότητα</t>
  </si>
  <si>
    <t>Tρέχον έτος</t>
  </si>
  <si>
    <t>Πίνακας 1. Διεθνείς αεροπορικές αφίξεις στα κυριότερα αεροδρόμια, Μάρτιος 2024</t>
  </si>
  <si>
    <t>Δ2024/23</t>
  </si>
  <si>
    <t>Πίνακας 3. Αεροπορικές αφίξεις εσωτερικού στα κυριότερα αεροδρόμια, Μάρτιος 2024</t>
  </si>
  <si>
    <t>Πίνακας 5. Οδικές αφίξεις, Μάρτιος 2024</t>
  </si>
  <si>
    <t xml:space="preserve">Πίνακας 7. Αφίξεις σε χιλιάδες </t>
  </si>
  <si>
    <t>Χώρες ΕΕ-27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</si>
  <si>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</si>
  <si>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</si>
  <si>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</si>
  <si>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</si>
  <si>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</si>
  <si>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Γαλλία</t>
  </si>
  <si>
    <t>Γερμανία</t>
  </si>
  <si>
    <t>Ην. Βασίλειο</t>
  </si>
  <si>
    <t>ΗΠΑ</t>
  </si>
  <si>
    <t>Ρωσία</t>
  </si>
  <si>
    <t>Δ2024/2023</t>
  </si>
  <si>
    <t>Πηγή:  Τράπεζα της Ελλάδας - Επεξεργασία στοιχείων: INSETE Intelligence</t>
  </si>
  <si>
    <t>Πίνακας 8. Εισπράξεις σε εκατομμύρια €</t>
  </si>
  <si>
    <t>Κρουαζιέρες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</si>
</sst>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theme="0"/>
      <name val="Verdana"/>
      <family val="2"/>
      <charset val="161"/>
    </font>
    <font>
      <sz val="8"/>
      <color theme="3" tint="-0.499984740745262"/>
      <name val="Verdana"/>
      <family val="2"/>
      <charset val="161"/>
    </font>
    <font>
      <b/>
      <sz val="8"/>
      <color theme="3" tint="-0.499984740745262"/>
      <name val="Verdana"/>
      <family val="2"/>
    </font>
    <font>
      <b/>
      <sz val="8"/>
      <color theme="3" tint="-0.499984740745262"/>
      <name val="Verdana"/>
      <family val="2"/>
      <charset val="161"/>
    </font>
    <font>
      <sz val="8"/>
      <color theme="4" tint="0.39997558519241921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Arial"/>
      <family val="2"/>
      <charset val="161"/>
    </font>
    <font>
      <b/>
      <sz val="9"/>
      <color theme="0"/>
      <name val="Verdana"/>
      <family val="2"/>
      <charset val="161"/>
    </font>
    <font>
      <sz val="9"/>
      <color theme="3" tint="-0.499984740745262"/>
      <name val="Verdana"/>
      <family val="2"/>
      <charset val="161"/>
    </font>
    <font>
      <b/>
      <sz val="9"/>
      <color theme="3" tint="-0.499984740745262"/>
      <name val="Verdana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  <font>
      <sz val="12"/>
      <color theme="1"/>
      <name val="Arial"/>
      <family val="2"/>
      <charset val="161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/>
      </patternFill>
    </fill>
  </fills>
  <borders count="5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4" fillId="4" borderId="0" applyNumberFormat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3" fontId="9" fillId="0" borderId="0" xfId="0" applyNumberFormat="1" applyFont="1"/>
    <xf numFmtId="164" fontId="9" fillId="0" borderId="0" xfId="1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2" applyFont="1" applyAlignment="1">
      <alignment horizontal="left" readingOrder="1"/>
    </xf>
    <xf numFmtId="0" fontId="8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6" fillId="0" borderId="0" xfId="0" applyFont="1"/>
    <xf numFmtId="0" fontId="17" fillId="5" borderId="0" xfId="5" applyFont="1" applyFill="1" applyBorder="1" applyAlignment="1">
      <alignment horizontal="left" vertical="center"/>
    </xf>
    <xf numFmtId="0" fontId="17" fillId="6" borderId="1" xfId="5" applyFont="1" applyFill="1" applyBorder="1" applyAlignment="1">
      <alignment horizontal="center" vertical="center"/>
    </xf>
    <xf numFmtId="0" fontId="17" fillId="6" borderId="0" xfId="5" applyFont="1" applyFill="1" applyBorder="1" applyAlignment="1">
      <alignment horizontal="center" vertical="center"/>
    </xf>
    <xf numFmtId="0" fontId="17" fillId="6" borderId="2" xfId="5" applyFont="1" applyFill="1" applyBorder="1" applyAlignment="1">
      <alignment horizontal="center" vertical="center"/>
    </xf>
    <xf numFmtId="9" fontId="18" fillId="2" borderId="0" xfId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9" fontId="18" fillId="0" borderId="0" xfId="1" applyFont="1" applyBorder="1" applyAlignment="1">
      <alignment vertical="center"/>
    </xf>
    <xf numFmtId="3" fontId="18" fillId="0" borderId="0" xfId="1" applyNumberFormat="1" applyFont="1" applyBorder="1" applyAlignment="1">
      <alignment horizontal="center" vertical="center"/>
    </xf>
    <xf numFmtId="1" fontId="2" fillId="0" borderId="0" xfId="0" applyNumberFormat="1" applyFont="1"/>
    <xf numFmtId="9" fontId="19" fillId="2" borderId="0" xfId="1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center" vertical="center"/>
    </xf>
    <xf numFmtId="9" fontId="20" fillId="2" borderId="0" xfId="1" applyFont="1" applyFill="1" applyBorder="1" applyAlignment="1">
      <alignment vertical="center"/>
    </xf>
    <xf numFmtId="3" fontId="15" fillId="0" borderId="0" xfId="0" applyNumberFormat="1" applyFont="1"/>
    <xf numFmtId="0" fontId="15" fillId="0" borderId="0" xfId="0" applyFont="1"/>
    <xf numFmtId="9" fontId="20" fillId="0" borderId="0" xfId="1" applyFont="1" applyBorder="1" applyAlignment="1">
      <alignment vertical="center"/>
    </xf>
    <xf numFmtId="3" fontId="20" fillId="0" borderId="0" xfId="1" applyNumberFormat="1" applyFont="1" applyBorder="1" applyAlignment="1">
      <alignment horizontal="center" vertical="center"/>
    </xf>
    <xf numFmtId="1" fontId="15" fillId="0" borderId="0" xfId="0" applyNumberFormat="1" applyFont="1"/>
    <xf numFmtId="3" fontId="9" fillId="0" borderId="0" xfId="0" applyNumberFormat="1" applyFont="1" applyAlignment="1">
      <alignment horizontal="center"/>
    </xf>
    <xf numFmtId="164" fontId="18" fillId="2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0" fontId="21" fillId="0" borderId="0" xfId="2" applyFont="1" applyAlignment="1">
      <alignment horizontal="left" readingOrder="1"/>
    </xf>
    <xf numFmtId="0" fontId="12" fillId="0" borderId="0" xfId="0" applyFont="1" applyAlignment="1">
      <alignment horizontal="center"/>
    </xf>
    <xf numFmtId="9" fontId="18" fillId="2" borderId="0" xfId="1" applyFont="1" applyFill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7" fillId="5" borderId="0" xfId="5" applyFont="1" applyFill="1" applyBorder="1" applyAlignment="1">
      <alignment vertical="center"/>
    </xf>
    <xf numFmtId="3" fontId="9" fillId="3" borderId="0" xfId="0" applyNumberFormat="1" applyFont="1" applyFill="1"/>
    <xf numFmtId="9" fontId="20" fillId="0" borderId="0" xfId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20" fillId="0" borderId="0" xfId="1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5" borderId="0" xfId="5" applyFont="1" applyFill="1" applyBorder="1" applyAlignment="1">
      <alignment horizontal="left" vertical="center"/>
    </xf>
    <xf numFmtId="0" fontId="24" fillId="6" borderId="1" xfId="5" applyFont="1" applyFill="1" applyBorder="1" applyAlignment="1">
      <alignment horizontal="center" vertical="center"/>
    </xf>
    <xf numFmtId="0" fontId="24" fillId="6" borderId="0" xfId="5" applyFont="1" applyFill="1" applyBorder="1" applyAlignment="1">
      <alignment horizontal="center" vertical="center"/>
    </xf>
    <xf numFmtId="0" fontId="24" fillId="6" borderId="2" xfId="5" applyFont="1" applyFill="1" applyBorder="1" applyAlignment="1">
      <alignment horizontal="center" vertical="center"/>
    </xf>
    <xf numFmtId="9" fontId="25" fillId="2" borderId="0" xfId="1" applyFont="1" applyFill="1" applyBorder="1" applyAlignment="1">
      <alignment vertical="center"/>
    </xf>
    <xf numFmtId="3" fontId="25" fillId="2" borderId="0" xfId="1" applyNumberFormat="1" applyFont="1" applyFill="1" applyBorder="1" applyAlignment="1">
      <alignment horizontal="center" vertical="center"/>
    </xf>
    <xf numFmtId="9" fontId="25" fillId="0" borderId="0" xfId="1" applyFont="1" applyBorder="1" applyAlignment="1">
      <alignment vertical="center"/>
    </xf>
    <xf numFmtId="3" fontId="25" fillId="0" borderId="0" xfId="1" applyNumberFormat="1" applyFont="1" applyBorder="1" applyAlignment="1">
      <alignment horizontal="center" vertical="center"/>
    </xf>
    <xf numFmtId="9" fontId="26" fillId="2" borderId="0" xfId="1" applyFont="1" applyFill="1" applyBorder="1" applyAlignment="1">
      <alignment vertical="center"/>
    </xf>
    <xf numFmtId="3" fontId="26" fillId="2" borderId="0" xfId="1" applyNumberFormat="1" applyFont="1" applyFill="1" applyBorder="1" applyAlignment="1">
      <alignment horizontal="center" vertical="center"/>
    </xf>
    <xf numFmtId="3" fontId="23" fillId="0" borderId="0" xfId="0" applyNumberFormat="1" applyFont="1"/>
    <xf numFmtId="3" fontId="23" fillId="0" borderId="0" xfId="0" applyNumberFormat="1" applyFont="1" applyAlignment="1">
      <alignment horizontal="center"/>
    </xf>
    <xf numFmtId="9" fontId="26" fillId="0" borderId="0" xfId="1" applyFont="1" applyBorder="1" applyAlignment="1">
      <alignment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0" xfId="0" applyNumberFormat="1" applyFont="1"/>
    <xf numFmtId="3" fontId="27" fillId="0" borderId="0" xfId="0" applyNumberFormat="1" applyFont="1" applyAlignment="1">
      <alignment horizontal="center"/>
    </xf>
    <xf numFmtId="164" fontId="25" fillId="2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Border="1" applyAlignment="1">
      <alignment horizontal="center" vertical="center"/>
    </xf>
    <xf numFmtId="164" fontId="26" fillId="2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right"/>
    </xf>
    <xf numFmtId="164" fontId="27" fillId="0" borderId="0" xfId="1" applyNumberFormat="1" applyFont="1" applyFill="1" applyBorder="1" applyAlignment="1">
      <alignment horizontal="center"/>
    </xf>
    <xf numFmtId="0" fontId="28" fillId="0" borderId="0" xfId="2" applyFont="1" applyAlignment="1">
      <alignment horizontal="right"/>
    </xf>
    <xf numFmtId="0" fontId="28" fillId="0" borderId="0" xfId="2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9" fontId="25" fillId="0" borderId="3" xfId="1" applyFont="1" applyBorder="1" applyAlignment="1">
      <alignment vertical="center"/>
    </xf>
    <xf numFmtId="3" fontId="25" fillId="0" borderId="3" xfId="1" applyNumberFormat="1" applyFont="1" applyBorder="1" applyAlignment="1">
      <alignment horizontal="center" vertical="center"/>
    </xf>
    <xf numFmtId="9" fontId="26" fillId="2" borderId="3" xfId="1" applyFont="1" applyFill="1" applyBorder="1" applyAlignment="1">
      <alignment vertical="center"/>
    </xf>
    <xf numFmtId="3" fontId="26" fillId="2" borderId="3" xfId="1" applyNumberFormat="1" applyFont="1" applyFill="1" applyBorder="1" applyAlignment="1">
      <alignment horizontal="center" vertical="center"/>
    </xf>
    <xf numFmtId="164" fontId="25" fillId="0" borderId="3" xfId="1" applyNumberFormat="1" applyFont="1" applyBorder="1" applyAlignment="1">
      <alignment horizontal="center" vertical="center"/>
    </xf>
    <xf numFmtId="9" fontId="18" fillId="2" borderId="3" xfId="1" applyFont="1" applyFill="1" applyBorder="1" applyAlignment="1">
      <alignment vertical="center"/>
    </xf>
    <xf numFmtId="3" fontId="18" fillId="2" borderId="3" xfId="1" applyNumberFormat="1" applyFont="1" applyFill="1" applyBorder="1" applyAlignment="1">
      <alignment horizontal="center" vertical="center"/>
    </xf>
    <xf numFmtId="164" fontId="18" fillId="2" borderId="3" xfId="1" applyNumberFormat="1" applyFont="1" applyFill="1" applyBorder="1" applyAlignment="1">
      <alignment horizontal="center" vertical="center"/>
    </xf>
    <xf numFmtId="9" fontId="18" fillId="0" borderId="3" xfId="1" applyFont="1" applyBorder="1" applyAlignment="1">
      <alignment vertical="center"/>
    </xf>
    <xf numFmtId="3" fontId="18" fillId="0" borderId="3" xfId="1" applyNumberFormat="1" applyFont="1" applyBorder="1" applyAlignment="1">
      <alignment horizontal="center" vertical="center"/>
    </xf>
    <xf numFmtId="9" fontId="20" fillId="2" borderId="3" xfId="1" applyFont="1" applyFill="1" applyBorder="1" applyAlignment="1">
      <alignment vertical="center"/>
    </xf>
    <xf numFmtId="3" fontId="20" fillId="2" borderId="3" xfId="1" applyNumberFormat="1" applyFont="1" applyFill="1" applyBorder="1" applyAlignment="1">
      <alignment horizontal="center" vertical="center"/>
    </xf>
    <xf numFmtId="164" fontId="18" fillId="0" borderId="3" xfId="1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164" fontId="29" fillId="0" borderId="0" xfId="1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0" fontId="17" fillId="6" borderId="0" xfId="5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right"/>
    </xf>
    <xf numFmtId="0" fontId="30" fillId="0" borderId="0" xfId="0" applyFont="1"/>
    <xf numFmtId="0" fontId="17" fillId="6" borderId="1" xfId="5" applyFont="1" applyFill="1" applyBorder="1" applyAlignment="1">
      <alignment horizontal="center" vertical="center"/>
    </xf>
    <xf numFmtId="0" fontId="17" fillId="6" borderId="0" xfId="5" applyFont="1" applyFill="1" applyBorder="1" applyAlignment="1">
      <alignment horizontal="center" vertical="center"/>
    </xf>
    <xf numFmtId="0" fontId="17" fillId="6" borderId="0" xfId="5" applyFont="1" applyFill="1" applyBorder="1" applyAlignment="1">
      <alignment horizontal="center" vertical="center" wrapText="1"/>
    </xf>
    <xf numFmtId="0" fontId="17" fillId="6" borderId="1" xfId="5" applyFont="1" applyFill="1" applyBorder="1" applyAlignment="1">
      <alignment horizontal="center" vertical="center" wrapText="1"/>
    </xf>
    <xf numFmtId="0" fontId="17" fillId="6" borderId="4" xfId="5" applyFont="1" applyFill="1" applyBorder="1" applyAlignment="1">
      <alignment horizontal="center" vertical="center" wrapText="1"/>
    </xf>
  </cellXfs>
  <cellStyles count="6">
    <cellStyle name="Good" xfId="5" builtinId="26"/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622F-55AF-4F91-88F1-8D90678459B2}">
  <sheetPr>
    <pageSetUpPr fitToPage="1"/>
  </sheetPr>
  <dimension ref="A1:Q62"/>
  <sheetViews>
    <sheetView showGridLines="0" showZeros="0" topLeftCell="A14" zoomScaleNormal="100" workbookViewId="0">
      <selection activeCell="I28" sqref="I28"/>
    </sheetView>
  </sheetViews>
  <sheetFormatPr defaultRowHeight="15" customHeight="1" x14ac:dyDescent="0.25"/>
  <cols>
    <col min="1" max="1" width="17.7109375" style="8" customWidth="1"/>
    <col min="2" max="10" width="10.7109375" style="14" customWidth="1"/>
    <col min="11" max="11" width="10.7109375" style="8" customWidth="1"/>
    <col min="12" max="15" width="9.140625" style="8"/>
  </cols>
  <sheetData>
    <row r="1" spans="1:17" s="3" customFormat="1" ht="14.1" customHeight="1" x14ac:dyDescent="0.25">
      <c r="A1" s="10"/>
      <c r="B1" s="46"/>
      <c r="C1" s="46"/>
      <c r="D1" s="46"/>
      <c r="E1" s="46"/>
      <c r="F1" s="46"/>
      <c r="G1" s="46"/>
      <c r="H1" s="46"/>
      <c r="I1" s="46"/>
      <c r="J1" s="14"/>
      <c r="K1" s="8"/>
      <c r="L1" s="8"/>
      <c r="M1" s="8"/>
      <c r="N1" s="8"/>
      <c r="O1" s="8"/>
    </row>
    <row r="2" spans="1:17" ht="15" customHeight="1" x14ac:dyDescent="0.25">
      <c r="A2" s="9" t="s">
        <v>57</v>
      </c>
      <c r="B2" s="22"/>
      <c r="C2" s="22"/>
      <c r="D2" s="22"/>
      <c r="E2" s="22"/>
      <c r="F2" s="22"/>
      <c r="G2" s="22"/>
      <c r="H2" s="22"/>
      <c r="I2" s="22"/>
    </row>
    <row r="3" spans="1:17" s="2" customFormat="1" ht="13.5" customHeight="1" x14ac:dyDescent="0.25">
      <c r="A3" s="24" t="s">
        <v>62</v>
      </c>
      <c r="B3" s="110" t="s">
        <v>55</v>
      </c>
      <c r="C3" s="111"/>
      <c r="D3" s="111"/>
      <c r="E3" s="110" t="s">
        <v>56</v>
      </c>
      <c r="F3" s="111"/>
      <c r="G3" s="111"/>
      <c r="H3" s="110" t="s">
        <v>58</v>
      </c>
      <c r="I3" s="111"/>
      <c r="J3" s="111"/>
      <c r="K3" s="8"/>
      <c r="L3" s="8"/>
      <c r="M3" s="8"/>
      <c r="N3" s="8"/>
      <c r="O3" s="8"/>
    </row>
    <row r="4" spans="1:17" s="3" customFormat="1" ht="14.1" customHeight="1" x14ac:dyDescent="0.25">
      <c r="A4" s="28"/>
      <c r="B4" s="25">
        <f>'table 1'!A2</f>
        <v>2024</v>
      </c>
      <c r="C4" s="25">
        <f>'table 1'!A17</f>
        <v>2023</v>
      </c>
      <c r="D4" s="25" t="str">
        <f>'table 1'!A33</f>
        <v>Δ2024/23</v>
      </c>
      <c r="E4" s="25">
        <f>B4</f>
        <v>2024</v>
      </c>
      <c r="F4" s="25">
        <f>C4</f>
        <v>2023</v>
      </c>
      <c r="G4" s="25" t="str">
        <f>D4</f>
        <v>Δ2024/23</v>
      </c>
      <c r="H4" s="25">
        <f>B4</f>
        <v>2024</v>
      </c>
      <c r="I4" s="25">
        <f>C4</f>
        <v>2023</v>
      </c>
      <c r="J4" s="25" t="str">
        <f>D4</f>
        <v>Δ2024/23</v>
      </c>
      <c r="K4" s="8"/>
      <c r="L4" s="8"/>
      <c r="M4" s="8"/>
      <c r="N4" s="8"/>
      <c r="O4" s="8"/>
      <c r="P4" s="30"/>
    </row>
    <row r="5" spans="1:17" s="3" customFormat="1" ht="14.1" customHeight="1" x14ac:dyDescent="0.25">
      <c r="A5" s="31" t="s">
        <v>1</v>
      </c>
      <c r="B5" s="32">
        <f>'table 1'!T3-'table 1'!B3</f>
        <v>117702</v>
      </c>
      <c r="C5" s="32">
        <f>'table 1'!T18-'table 1'!B18</f>
        <v>106354</v>
      </c>
      <c r="D5" s="44">
        <f>IFERROR(B5/C5-1,"")</f>
        <v>0.10670026515222752</v>
      </c>
      <c r="E5" s="32">
        <f>SUM('table 1'!D3:F3)</f>
        <v>0</v>
      </c>
      <c r="F5" s="32">
        <f>SUM('table 1'!D18:F18)</f>
        <v>0</v>
      </c>
      <c r="G5" s="44" t="str">
        <f>IFERROR(E5/F5-1,"")</f>
        <v/>
      </c>
      <c r="H5" s="32">
        <f>SUM('table 1'!M3:N3)</f>
        <v>0</v>
      </c>
      <c r="I5" s="32">
        <f>SUM('table 1'!M18:N18)</f>
        <v>0</v>
      </c>
      <c r="J5" s="44" t="str">
        <f>IFERROR(H5/I5-1,"")</f>
        <v/>
      </c>
      <c r="K5" s="8"/>
      <c r="L5" s="8"/>
      <c r="M5" s="8"/>
      <c r="N5" s="8"/>
      <c r="O5" s="8"/>
      <c r="P5" s="30"/>
      <c r="Q5" s="33"/>
    </row>
    <row r="6" spans="1:17" s="3" customFormat="1" ht="14.1" customHeight="1" x14ac:dyDescent="0.25">
      <c r="A6" s="28" t="s">
        <v>2</v>
      </c>
      <c r="B6" s="29">
        <f>'table 1'!T4-'table 1'!B4</f>
        <v>112802</v>
      </c>
      <c r="C6" s="29">
        <f>'table 1'!T19-'table 1'!B19</f>
        <v>101160</v>
      </c>
      <c r="D6" s="43">
        <f>IFERROR(B6/C6-1,"")</f>
        <v>0.11508501383946235</v>
      </c>
      <c r="E6" s="29">
        <f>SUM('table 1'!D4:F4)</f>
        <v>3762</v>
      </c>
      <c r="F6" s="29">
        <f>SUM('table 1'!D19:F19)</f>
        <v>0</v>
      </c>
      <c r="G6" s="43" t="str">
        <f>IFERROR(E6/F6-1,"")</f>
        <v/>
      </c>
      <c r="H6" s="29">
        <f>SUM('table 1'!M4:N4)</f>
        <v>0</v>
      </c>
      <c r="I6" s="29">
        <f>SUM('table 1'!M19:N19)</f>
        <v>0</v>
      </c>
      <c r="J6" s="43" t="str">
        <f>IFERROR(H6/I6-1,"")</f>
        <v/>
      </c>
      <c r="K6" s="8"/>
      <c r="L6" s="8"/>
      <c r="M6" s="8"/>
      <c r="N6" s="8"/>
      <c r="O6" s="8"/>
      <c r="P6" s="30"/>
    </row>
    <row r="7" spans="1:17" s="3" customFormat="1" ht="14.1" customHeight="1" x14ac:dyDescent="0.25">
      <c r="A7" s="31" t="s">
        <v>3</v>
      </c>
      <c r="B7" s="32">
        <f>'table 1'!T5-'table 1'!B5</f>
        <v>207738</v>
      </c>
      <c r="C7" s="32">
        <f>'table 1'!T20-'table 1'!B20</f>
        <v>174880</v>
      </c>
      <c r="D7" s="44">
        <f>IFERROR(B7/C7-1,"")</f>
        <v>0.18788883806038426</v>
      </c>
      <c r="E7" s="32">
        <f>SUM('table 1'!D5:F5)</f>
        <v>15976</v>
      </c>
      <c r="F7" s="32">
        <f>SUM('table 1'!D20:F20)</f>
        <v>11365</v>
      </c>
      <c r="G7" s="44">
        <f>IFERROR(E7/F7-1,"")</f>
        <v>0.40571931368235803</v>
      </c>
      <c r="H7" s="32">
        <f>SUM('table 1'!M5:N5)</f>
        <v>2035</v>
      </c>
      <c r="I7" s="32">
        <f>SUM('table 1'!M20:N20)</f>
        <v>3644</v>
      </c>
      <c r="J7" s="44">
        <f>IFERROR(H7/I7-1,"")</f>
        <v>-0.44154774972557631</v>
      </c>
      <c r="K7" s="8"/>
      <c r="L7" s="8"/>
      <c r="M7" s="8"/>
      <c r="N7" s="8"/>
      <c r="O7" s="8"/>
      <c r="P7" s="30"/>
      <c r="Q7" s="33"/>
    </row>
    <row r="8" spans="1:17" s="3" customFormat="1" ht="14.1" customHeight="1" x14ac:dyDescent="0.25">
      <c r="A8" s="28" t="s">
        <v>4</v>
      </c>
      <c r="B8" s="29">
        <f>'table 1'!T6-'table 1'!B6</f>
        <v>0</v>
      </c>
      <c r="C8" s="29">
        <f>'table 1'!T21-'table 1'!B21</f>
        <v>800156</v>
      </c>
      <c r="D8" s="43"/>
      <c r="E8" s="29">
        <f>SUM('table 1'!D6:F6)</f>
        <v>0</v>
      </c>
      <c r="F8" s="29">
        <f>SUM('table 1'!D21:F21)</f>
        <v>175979</v>
      </c>
      <c r="G8" s="43"/>
      <c r="H8" s="29">
        <f>SUM('table 1'!M6:N6)</f>
        <v>0</v>
      </c>
      <c r="I8" s="29">
        <f>SUM('table 1'!M21:N21)</f>
        <v>45746</v>
      </c>
      <c r="J8" s="43"/>
      <c r="K8" s="8"/>
      <c r="L8" s="8"/>
      <c r="M8" s="8"/>
      <c r="N8" s="8"/>
      <c r="O8" s="8"/>
      <c r="P8" s="30"/>
    </row>
    <row r="9" spans="1:17" s="3" customFormat="1" ht="14.1" customHeight="1" x14ac:dyDescent="0.25">
      <c r="A9" s="31" t="s">
        <v>5</v>
      </c>
      <c r="B9" s="32">
        <f>'table 1'!T7-'table 1'!B7</f>
        <v>0</v>
      </c>
      <c r="C9" s="32">
        <f>'table 1'!T22-'table 1'!B22</f>
        <v>1846339</v>
      </c>
      <c r="D9" s="44"/>
      <c r="E9" s="32">
        <f>SUM('table 1'!D7:F7)</f>
        <v>0</v>
      </c>
      <c r="F9" s="32">
        <f>SUM('table 1'!D22:F22)</f>
        <v>492446</v>
      </c>
      <c r="G9" s="44"/>
      <c r="H9" s="32">
        <f>SUM('table 1'!M7:N7)</f>
        <v>0</v>
      </c>
      <c r="I9" s="32">
        <f>SUM('table 1'!M22:N22)</f>
        <v>113566</v>
      </c>
      <c r="J9" s="44"/>
      <c r="K9" s="8"/>
      <c r="L9" s="8"/>
      <c r="M9" s="8"/>
      <c r="N9" s="8"/>
      <c r="O9" s="8"/>
      <c r="P9" s="30"/>
      <c r="Q9" s="33"/>
    </row>
    <row r="10" spans="1:17" s="3" customFormat="1" ht="14.1" customHeight="1" x14ac:dyDescent="0.25">
      <c r="A10" s="28" t="s">
        <v>6</v>
      </c>
      <c r="B10" s="29">
        <f>'table 1'!T8-'table 1'!B8</f>
        <v>0</v>
      </c>
      <c r="C10" s="29">
        <f>'table 1'!T23-'table 1'!B23</f>
        <v>2777901</v>
      </c>
      <c r="D10" s="43"/>
      <c r="E10" s="29">
        <f>SUM('table 1'!D8:F8)</f>
        <v>0</v>
      </c>
      <c r="F10" s="29">
        <f>SUM('table 1'!D23:F23)</f>
        <v>694747</v>
      </c>
      <c r="G10" s="43"/>
      <c r="H10" s="29">
        <f>SUM('table 1'!M8:N8)</f>
        <v>0</v>
      </c>
      <c r="I10" s="29">
        <f>SUM('table 1'!M23:N23)</f>
        <v>216958</v>
      </c>
      <c r="J10" s="43"/>
      <c r="K10" s="8"/>
      <c r="L10" s="8"/>
      <c r="M10" s="8"/>
      <c r="N10" s="8"/>
      <c r="O10" s="8"/>
      <c r="P10" s="30"/>
    </row>
    <row r="11" spans="1:17" s="3" customFormat="1" ht="14.1" customHeight="1" x14ac:dyDescent="0.25">
      <c r="A11" s="31" t="s">
        <v>7</v>
      </c>
      <c r="B11" s="32">
        <f>'table 1'!T9-'table 1'!B9</f>
        <v>0</v>
      </c>
      <c r="C11" s="32">
        <f>'table 1'!T24-'table 1'!B24</f>
        <v>3462255</v>
      </c>
      <c r="D11" s="44"/>
      <c r="E11" s="32">
        <f>SUM('table 1'!D9:F9)</f>
        <v>0</v>
      </c>
      <c r="F11" s="32">
        <f>SUM('table 1'!D24:F24)</f>
        <v>783117</v>
      </c>
      <c r="G11" s="44"/>
      <c r="H11" s="32">
        <f>SUM('table 1'!M9:N9)</f>
        <v>0</v>
      </c>
      <c r="I11" s="32">
        <f>SUM('table 1'!M24:N24)</f>
        <v>326240</v>
      </c>
      <c r="J11" s="44"/>
      <c r="K11" s="8"/>
      <c r="L11" s="8"/>
      <c r="M11" s="8"/>
      <c r="N11" s="8"/>
      <c r="O11" s="8"/>
      <c r="P11" s="30"/>
      <c r="Q11" s="33"/>
    </row>
    <row r="12" spans="1:17" s="3" customFormat="1" ht="14.1" customHeight="1" x14ac:dyDescent="0.25">
      <c r="A12" s="28" t="s">
        <v>8</v>
      </c>
      <c r="B12" s="29">
        <f>'table 1'!T10-'table 1'!B10</f>
        <v>0</v>
      </c>
      <c r="C12" s="29">
        <f>'table 1'!T25-'table 1'!B25</f>
        <v>3326048</v>
      </c>
      <c r="D12" s="43"/>
      <c r="E12" s="29">
        <f>SUM('table 1'!D10:F10)</f>
        <v>0</v>
      </c>
      <c r="F12" s="29">
        <f>SUM('table 1'!D25:F25)</f>
        <v>801467</v>
      </c>
      <c r="G12" s="43"/>
      <c r="H12" s="29">
        <f>SUM('table 1'!M10:N10)</f>
        <v>0</v>
      </c>
      <c r="I12" s="29">
        <f>SUM('table 1'!M25:N25)</f>
        <v>302306</v>
      </c>
      <c r="J12" s="43"/>
      <c r="K12" s="8"/>
      <c r="L12" s="8"/>
      <c r="M12" s="8"/>
      <c r="N12" s="8"/>
      <c r="O12" s="8"/>
      <c r="P12" s="30"/>
    </row>
    <row r="13" spans="1:17" s="3" customFormat="1" ht="14.1" customHeight="1" x14ac:dyDescent="0.25">
      <c r="A13" s="31" t="s">
        <v>9</v>
      </c>
      <c r="B13" s="32">
        <f>'table 1'!T11-'table 1'!B11</f>
        <v>0</v>
      </c>
      <c r="C13" s="32">
        <f>'table 1'!T26-'table 1'!B26</f>
        <v>2641355</v>
      </c>
      <c r="D13" s="44"/>
      <c r="E13" s="32">
        <f>SUM('table 1'!D11:F11)</f>
        <v>0</v>
      </c>
      <c r="F13" s="32">
        <f>SUM('table 1'!D26:F26)</f>
        <v>675821</v>
      </c>
      <c r="G13" s="44"/>
      <c r="H13" s="32">
        <f>SUM('table 1'!M11:N11)</f>
        <v>0</v>
      </c>
      <c r="I13" s="32">
        <f>SUM('table 1'!M26:N26)</f>
        <v>197502</v>
      </c>
      <c r="J13" s="44"/>
      <c r="K13" s="8"/>
      <c r="L13" s="8"/>
      <c r="M13" s="8"/>
      <c r="N13" s="8"/>
      <c r="O13" s="8"/>
      <c r="P13" s="30"/>
      <c r="Q13" s="33"/>
    </row>
    <row r="14" spans="1:17" s="3" customFormat="1" ht="14.1" customHeight="1" x14ac:dyDescent="0.25">
      <c r="A14" s="28" t="s">
        <v>10</v>
      </c>
      <c r="B14" s="29">
        <f>'table 1'!T12-'table 1'!B12</f>
        <v>0</v>
      </c>
      <c r="C14" s="29">
        <f>'table 1'!T27-'table 1'!B27</f>
        <v>1390045</v>
      </c>
      <c r="D14" s="43"/>
      <c r="E14" s="29">
        <f>SUM('table 1'!D12:F12)</f>
        <v>0</v>
      </c>
      <c r="F14" s="29">
        <f>SUM('table 1'!D27:F27)</f>
        <v>386391</v>
      </c>
      <c r="G14" s="43"/>
      <c r="H14" s="29">
        <f>SUM('table 1'!M12:N12)</f>
        <v>0</v>
      </c>
      <c r="I14" s="29">
        <f>SUM('table 1'!M27:N27)</f>
        <v>82696</v>
      </c>
      <c r="J14" s="43"/>
      <c r="K14" s="8"/>
      <c r="L14" s="8"/>
      <c r="M14" s="8"/>
      <c r="N14" s="8"/>
      <c r="O14" s="8"/>
      <c r="P14" s="30"/>
    </row>
    <row r="15" spans="1:17" s="3" customFormat="1" ht="14.1" customHeight="1" x14ac:dyDescent="0.25">
      <c r="A15" s="31" t="s">
        <v>11</v>
      </c>
      <c r="B15" s="32">
        <f>'table 1'!T13-'table 1'!B13</f>
        <v>0</v>
      </c>
      <c r="C15" s="32">
        <f>'table 1'!T28-'table 1'!B28</f>
        <v>133181</v>
      </c>
      <c r="D15" s="44"/>
      <c r="E15" s="32">
        <f>SUM('table 1'!D13:F13)</f>
        <v>0</v>
      </c>
      <c r="F15" s="32">
        <f>SUM('table 1'!D28:F28)</f>
        <v>6463</v>
      </c>
      <c r="G15" s="44"/>
      <c r="H15" s="32">
        <f>SUM('table 1'!M13:N13)</f>
        <v>0</v>
      </c>
      <c r="I15" s="32">
        <f>SUM('table 1'!M28:N28)</f>
        <v>598</v>
      </c>
      <c r="J15" s="44"/>
      <c r="K15" s="8"/>
      <c r="L15" s="8"/>
      <c r="M15" s="8"/>
      <c r="N15" s="8"/>
      <c r="O15" s="8"/>
      <c r="P15" s="8"/>
      <c r="Q15" s="8"/>
    </row>
    <row r="16" spans="1:17" s="3" customFormat="1" ht="14.1" customHeight="1" thickBot="1" x14ac:dyDescent="0.3">
      <c r="A16" s="90" t="s">
        <v>12</v>
      </c>
      <c r="B16" s="91">
        <f>'table 1'!T14-'table 1'!B14</f>
        <v>0</v>
      </c>
      <c r="C16" s="91">
        <f>'table 1'!T29-'table 1'!B29</f>
        <v>182437</v>
      </c>
      <c r="D16" s="92"/>
      <c r="E16" s="91">
        <f>SUM('table 1'!D14:F14)</f>
        <v>0</v>
      </c>
      <c r="F16" s="91">
        <f>SUM('table 1'!D29:F29)</f>
        <v>305</v>
      </c>
      <c r="G16" s="92"/>
      <c r="H16" s="91">
        <f>SUM('table 1'!M14:N14)</f>
        <v>0</v>
      </c>
      <c r="I16" s="91">
        <f>SUM('table 1'!M29:N29)</f>
        <v>0</v>
      </c>
      <c r="J16" s="92"/>
      <c r="K16" s="8"/>
      <c r="L16" s="8"/>
      <c r="M16" s="8"/>
      <c r="N16" s="8"/>
      <c r="O16" s="8"/>
      <c r="P16" s="8"/>
      <c r="Q16" s="8"/>
    </row>
    <row r="17" spans="1:17" s="38" customFormat="1" ht="14.1" customHeight="1" thickTop="1" x14ac:dyDescent="0.25">
      <c r="A17" s="39" t="s">
        <v>13</v>
      </c>
      <c r="B17" s="40">
        <f>SUM(B5:B7)</f>
        <v>438242</v>
      </c>
      <c r="C17" s="40">
        <f>SUM(C5:C7)</f>
        <v>382394</v>
      </c>
      <c r="D17" s="56">
        <f>IFERROR(B17/C17-1,"")</f>
        <v>0.14604831665768825</v>
      </c>
      <c r="E17" s="40">
        <f>SUM(E5:E7)</f>
        <v>19738</v>
      </c>
      <c r="F17" s="40">
        <f>SUM(F5:F7)</f>
        <v>11365</v>
      </c>
      <c r="G17" s="56">
        <f>IFERROR(E17/F17-1,"")</f>
        <v>0.73673559172899261</v>
      </c>
      <c r="H17" s="40">
        <f>SUM(H5:H7)</f>
        <v>2035</v>
      </c>
      <c r="I17" s="40">
        <f>SUM(I5:I7)</f>
        <v>3644</v>
      </c>
      <c r="J17" s="56">
        <f>IFERROR(H17/I17-1,"")</f>
        <v>-0.44154774972557631</v>
      </c>
      <c r="K17" s="9"/>
      <c r="L17" s="9"/>
      <c r="M17" s="9"/>
      <c r="N17" s="9"/>
      <c r="O17" s="9"/>
      <c r="P17" s="9"/>
      <c r="Q17" s="9"/>
    </row>
    <row r="18" spans="1:17" s="3" customFormat="1" ht="14.1" customHeight="1" x14ac:dyDescent="0.25">
      <c r="A18" s="52"/>
      <c r="B18" s="54"/>
      <c r="C18" s="54"/>
      <c r="D18" s="55"/>
      <c r="E18" s="54"/>
      <c r="F18" s="54"/>
      <c r="G18" s="55"/>
      <c r="H18" s="54"/>
      <c r="I18" s="54"/>
      <c r="J18" s="55"/>
      <c r="K18" s="8"/>
      <c r="L18" s="8"/>
      <c r="M18" s="8"/>
      <c r="N18" s="8"/>
      <c r="O18" s="8"/>
      <c r="P18" s="8"/>
      <c r="Q18" s="8"/>
    </row>
    <row r="19" spans="1:17" s="2" customFormat="1" ht="13.5" customHeight="1" x14ac:dyDescent="0.25">
      <c r="A19" s="51" t="s">
        <v>62</v>
      </c>
      <c r="B19" s="110" t="s">
        <v>59</v>
      </c>
      <c r="C19" s="111"/>
      <c r="D19" s="111"/>
      <c r="E19" s="110" t="s">
        <v>60</v>
      </c>
      <c r="F19" s="111"/>
      <c r="G19" s="111"/>
      <c r="H19" s="110" t="s">
        <v>61</v>
      </c>
      <c r="I19" s="111"/>
      <c r="J19" s="111"/>
      <c r="K19" s="8"/>
      <c r="L19" s="8"/>
      <c r="M19" s="8"/>
      <c r="N19" s="8"/>
      <c r="O19" s="8"/>
      <c r="P19" s="8"/>
      <c r="Q19" s="8"/>
    </row>
    <row r="20" spans="1:17" s="3" customFormat="1" ht="14.1" customHeight="1" x14ac:dyDescent="0.25">
      <c r="A20" s="28"/>
      <c r="B20" s="25">
        <f>B4</f>
        <v>2024</v>
      </c>
      <c r="C20" s="25">
        <f t="shared" ref="C20:D20" si="0">C4</f>
        <v>2023</v>
      </c>
      <c r="D20" s="25" t="str">
        <f t="shared" si="0"/>
        <v>Δ2024/23</v>
      </c>
      <c r="E20" s="25">
        <f>B4</f>
        <v>2024</v>
      </c>
      <c r="F20" s="25">
        <f>C4</f>
        <v>2023</v>
      </c>
      <c r="G20" s="25" t="str">
        <f>D4</f>
        <v>Δ2024/23</v>
      </c>
      <c r="H20" s="25">
        <f>B4</f>
        <v>2024</v>
      </c>
      <c r="I20" s="25">
        <f>C4</f>
        <v>2023</v>
      </c>
      <c r="J20" s="25" t="str">
        <f>D4</f>
        <v>Δ2024/23</v>
      </c>
      <c r="K20" s="8"/>
      <c r="L20" s="8"/>
      <c r="M20" s="8"/>
      <c r="N20" s="8"/>
      <c r="O20" s="8"/>
      <c r="P20" s="8"/>
      <c r="Q20" s="8"/>
    </row>
    <row r="21" spans="1:17" s="3" customFormat="1" ht="14.1" customHeight="1" x14ac:dyDescent="0.25">
      <c r="A21" s="31" t="s">
        <v>1</v>
      </c>
      <c r="B21" s="32">
        <f>SUM('table 1'!G3:H3)</f>
        <v>3083</v>
      </c>
      <c r="C21" s="32">
        <f>SUM('table 1'!G18:H18)</f>
        <v>3016</v>
      </c>
      <c r="D21" s="44">
        <f>IFERROR(B21/C21-1,"")</f>
        <v>2.221485411140578E-2</v>
      </c>
      <c r="E21" s="32">
        <f>SUM('table 1'!I3:L3)</f>
        <v>0</v>
      </c>
      <c r="F21" s="32">
        <f>SUM('table 1'!I18:L18)</f>
        <v>0</v>
      </c>
      <c r="G21" s="44" t="str">
        <f>IFERROR(E21/F21-1,"")</f>
        <v/>
      </c>
      <c r="H21" s="32">
        <f>SUM('table 1'!O3:O3)</f>
        <v>0</v>
      </c>
      <c r="I21" s="32">
        <f>SUM('table 1'!O18:O18)</f>
        <v>0</v>
      </c>
      <c r="J21" s="50" t="str">
        <f>IFERROR(H21/I21-1,"")</f>
        <v/>
      </c>
      <c r="K21" s="8"/>
      <c r="L21" s="8"/>
      <c r="M21" s="8"/>
      <c r="N21" s="8"/>
      <c r="O21" s="8"/>
      <c r="P21" s="8"/>
      <c r="Q21" s="8"/>
    </row>
    <row r="22" spans="1:17" s="3" customFormat="1" ht="14.1" customHeight="1" x14ac:dyDescent="0.25">
      <c r="A22" s="28" t="s">
        <v>2</v>
      </c>
      <c r="B22" s="29">
        <f>SUM('table 1'!G4:H4)</f>
        <v>3712</v>
      </c>
      <c r="C22" s="29">
        <f>SUM('table 1'!G19:H19)</f>
        <v>3043</v>
      </c>
      <c r="D22" s="43">
        <f>IFERROR(B22/C22-1,"")</f>
        <v>0.2198488333881039</v>
      </c>
      <c r="E22" s="29">
        <f>SUM('table 1'!I4:L4)</f>
        <v>0</v>
      </c>
      <c r="F22" s="29">
        <f>SUM('table 1'!I19:L19)</f>
        <v>0</v>
      </c>
      <c r="G22" s="43" t="str">
        <f>IFERROR(E22/F22-1,"")</f>
        <v/>
      </c>
      <c r="H22" s="29">
        <f>SUM('table 1'!O4:O4)</f>
        <v>250</v>
      </c>
      <c r="I22" s="29">
        <f>SUM('table 1'!O19:O19)</f>
        <v>279</v>
      </c>
      <c r="J22" s="49">
        <f>IFERROR(H22/I22-1,"")</f>
        <v>-0.10394265232974909</v>
      </c>
      <c r="K22" s="8"/>
      <c r="L22" s="8"/>
      <c r="M22" s="8"/>
      <c r="N22" s="8"/>
      <c r="O22" s="8"/>
      <c r="P22" s="8"/>
      <c r="Q22" s="8"/>
    </row>
    <row r="23" spans="1:17" s="3" customFormat="1" ht="14.1" customHeight="1" x14ac:dyDescent="0.25">
      <c r="A23" s="31" t="s">
        <v>3</v>
      </c>
      <c r="B23" s="32">
        <f>SUM('table 1'!G5:H5)</f>
        <v>27281</v>
      </c>
      <c r="C23" s="32">
        <f>SUM('table 1'!G20:H20)</f>
        <v>23201</v>
      </c>
      <c r="D23" s="44">
        <f>IFERROR(B23/C23-1,"")</f>
        <v>0.17585448903064527</v>
      </c>
      <c r="E23" s="32">
        <f>SUM('table 1'!I5:L5)</f>
        <v>8316</v>
      </c>
      <c r="F23" s="32">
        <f>SUM('table 1'!I20:L20)</f>
        <v>8703</v>
      </c>
      <c r="G23" s="44">
        <f>IFERROR(E23/F23-1,"")</f>
        <v>-4.4467425025853102E-2</v>
      </c>
      <c r="H23" s="32">
        <f>SUM('table 1'!O5:O5)</f>
        <v>2277</v>
      </c>
      <c r="I23" s="32">
        <f>SUM('table 1'!O20:O20)</f>
        <v>1494</v>
      </c>
      <c r="J23" s="50">
        <f>IFERROR(H23/I23-1,"")</f>
        <v>0.52409638554216875</v>
      </c>
      <c r="K23" s="8"/>
      <c r="L23" s="8"/>
      <c r="M23" s="8"/>
      <c r="N23" s="8"/>
      <c r="O23" s="8"/>
      <c r="P23" s="8"/>
      <c r="Q23" s="8"/>
    </row>
    <row r="24" spans="1:17" s="3" customFormat="1" ht="14.1" customHeight="1" x14ac:dyDescent="0.25">
      <c r="A24" s="28" t="s">
        <v>4</v>
      </c>
      <c r="B24" s="29">
        <f>SUM('table 1'!G6:H6)</f>
        <v>0</v>
      </c>
      <c r="C24" s="29">
        <f>SUM('table 1'!G21:H21)</f>
        <v>274671</v>
      </c>
      <c r="D24" s="43"/>
      <c r="E24" s="29">
        <f>SUM('table 1'!I6:L6)</f>
        <v>0</v>
      </c>
      <c r="F24" s="29">
        <f>SUM('table 1'!I21:L21)</f>
        <v>91875</v>
      </c>
      <c r="G24" s="43"/>
      <c r="H24" s="29">
        <f>SUM('table 1'!O6:O6)</f>
        <v>0</v>
      </c>
      <c r="I24" s="29">
        <f>SUM('table 1'!O21:O21)</f>
        <v>6230</v>
      </c>
      <c r="J24" s="49"/>
      <c r="K24" s="8"/>
      <c r="L24" s="8"/>
      <c r="M24" s="8"/>
      <c r="N24" s="8"/>
      <c r="O24" s="8"/>
      <c r="P24" s="8"/>
      <c r="Q24" s="8"/>
    </row>
    <row r="25" spans="1:17" s="3" customFormat="1" ht="14.1" customHeight="1" x14ac:dyDescent="0.25">
      <c r="A25" s="31" t="s">
        <v>5</v>
      </c>
      <c r="B25" s="32">
        <f>SUM('table 1'!G7:H7)</f>
        <v>0</v>
      </c>
      <c r="C25" s="32">
        <f>SUM('table 1'!G22:H22)</f>
        <v>565952</v>
      </c>
      <c r="D25" s="44"/>
      <c r="E25" s="32">
        <f>SUM('table 1'!I7:L7)</f>
        <v>0</v>
      </c>
      <c r="F25" s="32">
        <f>SUM('table 1'!I22:L22)</f>
        <v>365424</v>
      </c>
      <c r="G25" s="44"/>
      <c r="H25" s="32">
        <f>SUM('table 1'!O7:O7)</f>
        <v>0</v>
      </c>
      <c r="I25" s="32">
        <f>SUM('table 1'!O22:O22)</f>
        <v>14079</v>
      </c>
      <c r="J25" s="50"/>
      <c r="K25" s="8"/>
      <c r="L25" s="8"/>
      <c r="M25" s="8"/>
      <c r="N25" s="8"/>
      <c r="O25" s="8"/>
      <c r="P25" s="8"/>
      <c r="Q25" s="8"/>
    </row>
    <row r="26" spans="1:17" s="3" customFormat="1" ht="14.1" customHeight="1" x14ac:dyDescent="0.25">
      <c r="A26" s="28" t="s">
        <v>6</v>
      </c>
      <c r="B26" s="29">
        <f>SUM('table 1'!G8:H8)</f>
        <v>0</v>
      </c>
      <c r="C26" s="29">
        <f>SUM('table 1'!G23:H23)</f>
        <v>810844</v>
      </c>
      <c r="D26" s="43"/>
      <c r="E26" s="29">
        <f>SUM('table 1'!I8:L8)</f>
        <v>0</v>
      </c>
      <c r="F26" s="29">
        <f>SUM('table 1'!I23:L23)</f>
        <v>659930</v>
      </c>
      <c r="G26" s="43"/>
      <c r="H26" s="29">
        <f>SUM('table 1'!O8:O8)</f>
        <v>0</v>
      </c>
      <c r="I26" s="29">
        <f>SUM('table 1'!O23:O23)</f>
        <v>25368</v>
      </c>
      <c r="J26" s="49"/>
      <c r="K26" s="8"/>
      <c r="L26" s="8"/>
      <c r="M26" s="8"/>
      <c r="N26" s="8"/>
      <c r="O26" s="8"/>
      <c r="P26" s="8"/>
      <c r="Q26" s="8"/>
    </row>
    <row r="27" spans="1:17" s="3" customFormat="1" ht="14.1" customHeight="1" x14ac:dyDescent="0.25">
      <c r="A27" s="31" t="s">
        <v>7</v>
      </c>
      <c r="B27" s="32">
        <f>SUM('table 1'!G9:H9)</f>
        <v>0</v>
      </c>
      <c r="C27" s="32">
        <f>SUM('table 1'!G24:H24)</f>
        <v>1024015</v>
      </c>
      <c r="D27" s="44"/>
      <c r="E27" s="32">
        <f>SUM('table 1'!I9:L9)</f>
        <v>0</v>
      </c>
      <c r="F27" s="32">
        <f>SUM('table 1'!I24:L24)</f>
        <v>839712</v>
      </c>
      <c r="G27" s="44"/>
      <c r="H27" s="32">
        <f>SUM('table 1'!O9:O9)</f>
        <v>0</v>
      </c>
      <c r="I27" s="32">
        <f>SUM('table 1'!O24:O24)</f>
        <v>26200</v>
      </c>
      <c r="J27" s="50"/>
      <c r="K27" s="8"/>
      <c r="L27" s="8"/>
      <c r="M27" s="8"/>
      <c r="N27" s="8"/>
      <c r="O27" s="8"/>
      <c r="P27" s="8"/>
      <c r="Q27" s="8"/>
    </row>
    <row r="28" spans="1:17" s="3" customFormat="1" ht="14.1" customHeight="1" x14ac:dyDescent="0.25">
      <c r="A28" s="28" t="s">
        <v>8</v>
      </c>
      <c r="B28" s="29">
        <f>SUM('table 1'!G10:H10)</f>
        <v>0</v>
      </c>
      <c r="C28" s="29">
        <f>SUM('table 1'!G25:H25)</f>
        <v>967115</v>
      </c>
      <c r="D28" s="43"/>
      <c r="E28" s="29">
        <f>SUM('table 1'!I10:L10)</f>
        <v>0</v>
      </c>
      <c r="F28" s="29">
        <f>SUM('table 1'!I25:L25)</f>
        <v>798002</v>
      </c>
      <c r="G28" s="43"/>
      <c r="H28" s="29">
        <f>SUM('table 1'!O10:O10)</f>
        <v>0</v>
      </c>
      <c r="I28" s="29">
        <f>SUM('table 1'!O25:O25)</f>
        <v>25389</v>
      </c>
      <c r="J28" s="49"/>
      <c r="K28" s="8"/>
      <c r="L28" s="8"/>
      <c r="M28" s="8"/>
      <c r="N28" s="8"/>
      <c r="O28" s="8"/>
      <c r="P28" s="8"/>
      <c r="Q28" s="8"/>
    </row>
    <row r="29" spans="1:17" s="3" customFormat="1" ht="14.1" customHeight="1" x14ac:dyDescent="0.25">
      <c r="A29" s="31" t="s">
        <v>9</v>
      </c>
      <c r="B29" s="32">
        <f>SUM('table 1'!G11:H11)</f>
        <v>0</v>
      </c>
      <c r="C29" s="32">
        <f>SUM('table 1'!G26:H26)</f>
        <v>802533</v>
      </c>
      <c r="D29" s="44"/>
      <c r="E29" s="32">
        <f>SUM('table 1'!I11:L11)</f>
        <v>0</v>
      </c>
      <c r="F29" s="32">
        <f>SUM('table 1'!I26:L26)</f>
        <v>605731</v>
      </c>
      <c r="G29" s="44"/>
      <c r="H29" s="32">
        <f>SUM('table 1'!O11:O11)</f>
        <v>0</v>
      </c>
      <c r="I29" s="32">
        <f>SUM('table 1'!O26:O26)</f>
        <v>23259</v>
      </c>
      <c r="J29" s="50"/>
      <c r="K29" s="8"/>
      <c r="L29" s="8"/>
      <c r="M29" s="8"/>
      <c r="N29" s="8"/>
      <c r="O29" s="8"/>
      <c r="P29" s="8"/>
      <c r="Q29" s="8"/>
    </row>
    <row r="30" spans="1:17" s="3" customFormat="1" ht="14.1" customHeight="1" x14ac:dyDescent="0.25">
      <c r="A30" s="28" t="s">
        <v>10</v>
      </c>
      <c r="B30" s="29">
        <f>SUM('table 1'!G12:H12)</f>
        <v>0</v>
      </c>
      <c r="C30" s="29">
        <f>SUM('table 1'!G27:H27)</f>
        <v>483905</v>
      </c>
      <c r="D30" s="43"/>
      <c r="E30" s="29">
        <f>SUM('table 1'!I12:L12)</f>
        <v>0</v>
      </c>
      <c r="F30" s="29">
        <f>SUM('table 1'!I27:L27)</f>
        <v>207505</v>
      </c>
      <c r="G30" s="43"/>
      <c r="H30" s="29">
        <f>SUM('table 1'!O12:O12)</f>
        <v>0</v>
      </c>
      <c r="I30" s="29">
        <f>SUM('table 1'!O27:O27)</f>
        <v>11223</v>
      </c>
      <c r="J30" s="49"/>
      <c r="K30" s="8"/>
      <c r="L30" s="8"/>
      <c r="M30" s="8"/>
      <c r="N30" s="8"/>
      <c r="O30" s="8"/>
      <c r="P30" s="8"/>
      <c r="Q30" s="8"/>
    </row>
    <row r="31" spans="1:17" s="3" customFormat="1" ht="14.1" customHeight="1" x14ac:dyDescent="0.25">
      <c r="A31" s="31" t="s">
        <v>11</v>
      </c>
      <c r="B31" s="32">
        <f>SUM('table 1'!G13:H13)</f>
        <v>0</v>
      </c>
      <c r="C31" s="32">
        <f>SUM('table 1'!G28:H28)</f>
        <v>13134</v>
      </c>
      <c r="D31" s="44"/>
      <c r="E31" s="32">
        <f>SUM('table 1'!I13:L13)</f>
        <v>0</v>
      </c>
      <c r="F31" s="32">
        <f>SUM('table 1'!I28:L28)</f>
        <v>784</v>
      </c>
      <c r="G31" s="44"/>
      <c r="H31" s="32">
        <f>SUM('table 1'!O13:O13)</f>
        <v>0</v>
      </c>
      <c r="I31" s="32">
        <f>SUM('table 1'!O28:O28)</f>
        <v>1639</v>
      </c>
      <c r="J31" s="50"/>
      <c r="K31" s="8"/>
      <c r="L31" s="8"/>
      <c r="M31" s="8"/>
      <c r="N31" s="8"/>
      <c r="O31" s="8"/>
      <c r="P31" s="8"/>
      <c r="Q31" s="8"/>
    </row>
    <row r="32" spans="1:17" s="3" customFormat="1" ht="14.1" customHeight="1" thickBot="1" x14ac:dyDescent="0.3">
      <c r="A32" s="90" t="s">
        <v>12</v>
      </c>
      <c r="B32" s="91">
        <f>SUM('table 1'!G14:H14)</f>
        <v>0</v>
      </c>
      <c r="C32" s="91">
        <f>SUM('table 1'!G29:H29)</f>
        <v>35101</v>
      </c>
      <c r="D32" s="92"/>
      <c r="E32" s="91">
        <f>SUM('table 1'!I14:L14)</f>
        <v>0</v>
      </c>
      <c r="F32" s="91">
        <f>SUM('table 1'!I29:L29)</f>
        <v>18</v>
      </c>
      <c r="G32" s="92"/>
      <c r="H32" s="91">
        <f>SUM('table 1'!O14:O14)</f>
        <v>0</v>
      </c>
      <c r="I32" s="91">
        <f>SUM('table 1'!O29:O29)</f>
        <v>0</v>
      </c>
      <c r="J32" s="92"/>
      <c r="K32" s="8"/>
      <c r="L32" s="8"/>
      <c r="M32" s="8"/>
      <c r="N32" s="8"/>
      <c r="O32" s="8"/>
      <c r="P32" s="8"/>
      <c r="Q32" s="8"/>
    </row>
    <row r="33" spans="1:17" s="38" customFormat="1" ht="14.1" customHeight="1" thickTop="1" x14ac:dyDescent="0.25">
      <c r="A33" s="39" t="s">
        <v>13</v>
      </c>
      <c r="B33" s="40">
        <f>SUM(B21:B23)</f>
        <v>34076</v>
      </c>
      <c r="C33" s="40">
        <f>SUM(C21:C23)</f>
        <v>29260</v>
      </c>
      <c r="D33" s="56">
        <f>IFERROR(B33/C33-1,"")</f>
        <v>0.16459330143540662</v>
      </c>
      <c r="E33" s="40">
        <f>SUM(E21:E23)</f>
        <v>8316</v>
      </c>
      <c r="F33" s="40">
        <f>SUM(F21:F23)</f>
        <v>8703</v>
      </c>
      <c r="G33" s="56">
        <f>IFERROR(E33/F33-1,"")</f>
        <v>-4.4467425025853102E-2</v>
      </c>
      <c r="H33" s="40">
        <f>SUM(H21:H23)</f>
        <v>2527</v>
      </c>
      <c r="I33" s="40">
        <f>SUM(I21:I23)</f>
        <v>1773</v>
      </c>
      <c r="J33" s="53">
        <f>IFERROR(H33/I33-1,"")</f>
        <v>0.42526790750141008</v>
      </c>
      <c r="K33" s="9"/>
      <c r="L33" s="9"/>
      <c r="M33" s="9"/>
      <c r="N33" s="9"/>
      <c r="O33" s="9"/>
      <c r="P33" s="9"/>
      <c r="Q33" s="9"/>
    </row>
    <row r="34" spans="1:17" s="21" customFormat="1" ht="14.1" customHeight="1" x14ac:dyDescent="0.2">
      <c r="A34" s="47" t="s">
        <v>54</v>
      </c>
      <c r="B34" s="48"/>
      <c r="C34" s="48"/>
      <c r="D34" s="48"/>
      <c r="E34" s="48"/>
      <c r="F34" s="48"/>
      <c r="G34" s="48"/>
      <c r="H34" s="48"/>
      <c r="I34" s="48"/>
      <c r="J34" s="48"/>
      <c r="K34" s="8"/>
      <c r="L34" s="8"/>
      <c r="M34" s="8"/>
      <c r="N34" s="8"/>
      <c r="O34" s="8"/>
      <c r="P34" s="8"/>
      <c r="Q34" s="8"/>
    </row>
    <row r="35" spans="1:17" s="21" customFormat="1" ht="14.1" customHeight="1" x14ac:dyDescent="0.2">
      <c r="A35" s="47" t="s">
        <v>33</v>
      </c>
      <c r="B35" s="48"/>
      <c r="C35" s="48"/>
      <c r="D35" s="48"/>
      <c r="E35" s="48"/>
      <c r="F35" s="48"/>
      <c r="G35" s="48"/>
      <c r="H35" s="48"/>
      <c r="I35" s="48"/>
      <c r="J35" s="48"/>
      <c r="K35" s="8"/>
      <c r="L35" s="8"/>
      <c r="M35" s="8"/>
      <c r="N35" s="8"/>
      <c r="O35" s="8"/>
      <c r="P35" s="8"/>
      <c r="Q35" s="8"/>
    </row>
    <row r="48" spans="1:17" s="14" customFormat="1" ht="15" customHeight="1" x14ac:dyDescent="0.25">
      <c r="A48" s="8"/>
      <c r="E48" s="104"/>
      <c r="F48" s="102"/>
      <c r="G48" s="103"/>
      <c r="K48" s="8"/>
      <c r="L48" s="8"/>
      <c r="M48" s="8"/>
      <c r="N48" s="8"/>
      <c r="O48" s="8"/>
      <c r="P48"/>
      <c r="Q48"/>
    </row>
    <row r="57" spans="1:17" s="14" customFormat="1" ht="15" customHeight="1" x14ac:dyDescent="0.25">
      <c r="A57" s="8"/>
      <c r="E57" s="14">
        <f>E31</f>
        <v>0</v>
      </c>
      <c r="K57" s="8"/>
      <c r="L57" s="8"/>
      <c r="M57" s="8"/>
      <c r="N57" s="8"/>
      <c r="O57" s="8"/>
      <c r="P57"/>
      <c r="Q57"/>
    </row>
    <row r="58" spans="1:17" s="14" customFormat="1" ht="15" customHeight="1" x14ac:dyDescent="0.25">
      <c r="A58" s="8"/>
      <c r="E58" s="14">
        <f>E32</f>
        <v>0</v>
      </c>
      <c r="K58" s="8"/>
      <c r="L58" s="8"/>
      <c r="M58" s="8"/>
      <c r="N58" s="8"/>
      <c r="O58" s="8"/>
      <c r="P58"/>
      <c r="Q58"/>
    </row>
    <row r="59" spans="1:17" s="14" customFormat="1" ht="15" customHeight="1" x14ac:dyDescent="0.25">
      <c r="A59" s="8"/>
      <c r="E59" s="14">
        <f>E39/1000</f>
        <v>0</v>
      </c>
      <c r="F59" s="14">
        <f>(E39-F39)/1000</f>
        <v>0</v>
      </c>
      <c r="G59" s="14">
        <f>G39</f>
        <v>0</v>
      </c>
      <c r="K59" s="8"/>
      <c r="L59" s="8"/>
      <c r="M59" s="8"/>
      <c r="N59" s="8"/>
      <c r="O59" s="8"/>
      <c r="P59"/>
      <c r="Q59"/>
    </row>
    <row r="60" spans="1:17" s="14" customFormat="1" ht="15" customHeight="1" x14ac:dyDescent="0.25">
      <c r="A60" s="8"/>
      <c r="E60" s="14">
        <f>E34</f>
        <v>0</v>
      </c>
      <c r="K60" s="8"/>
      <c r="L60" s="8"/>
      <c r="M60" s="8"/>
      <c r="N60" s="8"/>
      <c r="O60" s="8"/>
      <c r="P60"/>
      <c r="Q60"/>
    </row>
    <row r="61" spans="1:17" s="14" customFormat="1" ht="15" customHeight="1" x14ac:dyDescent="0.25">
      <c r="A61" s="8"/>
      <c r="E61" s="14">
        <f>E41/1000</f>
        <v>0</v>
      </c>
      <c r="F61" s="14">
        <f>(E41-F41)/1000</f>
        <v>0</v>
      </c>
      <c r="G61" s="14">
        <f>G41</f>
        <v>0</v>
      </c>
      <c r="K61" s="8"/>
      <c r="L61" s="8"/>
      <c r="M61" s="8"/>
      <c r="N61" s="8"/>
      <c r="O61" s="8"/>
      <c r="P61"/>
      <c r="Q61"/>
    </row>
    <row r="62" spans="1:17" s="14" customFormat="1" ht="15" customHeight="1" x14ac:dyDescent="0.25">
      <c r="A62" s="8"/>
      <c r="E62" s="14">
        <f>E42/1000</f>
        <v>0</v>
      </c>
      <c r="F62" s="14">
        <f>(E42-F42)/1000</f>
        <v>0</v>
      </c>
      <c r="G62" s="14">
        <f>G42</f>
        <v>0</v>
      </c>
      <c r="K62" s="8"/>
      <c r="L62" s="8"/>
      <c r="M62" s="8"/>
      <c r="N62" s="8"/>
      <c r="O62" s="8"/>
      <c r="P62"/>
      <c r="Q62"/>
    </row>
  </sheetData>
  <mergeCells count="6">
    <mergeCell ref="B3:D3"/>
    <mergeCell ref="E3:G3"/>
    <mergeCell ref="H3:J3"/>
    <mergeCell ref="B19:D19"/>
    <mergeCell ref="E19:G19"/>
    <mergeCell ref="H19:J19"/>
  </mergeCells>
  <pageMargins left="0.25" right="0.25" top="0.75" bottom="0.75" header="0.3" footer="0.3"/>
  <pageSetup paperSize="9" scale="45" orientation="landscape" verticalDpi="598" r:id="rId1"/>
  <ignoredErrors>
    <ignoredError sqref="B21:J33 E7:J16" formulaRange="1"/>
    <ignoredError sqref="E17:J17" formula="1" formulaRange="1"/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T55"/>
  <sheetViews>
    <sheetView showGridLines="0" showZeros="0" tabSelected="1" zoomScale="80" zoomScaleNormal="80" workbookViewId="0"/>
  </sheetViews>
  <sheetFormatPr defaultColWidth="9.140625" defaultRowHeight="15" customHeight="1" x14ac:dyDescent="0.25"/>
  <cols>
    <col min="1" max="1" width="13.7109375" style="84" customWidth="1"/>
    <col min="2" max="2" width="11.42578125" style="59" customWidth="1"/>
    <col min="3" max="3" width="16.42578125" style="59" customWidth="1"/>
    <col min="4" max="9" width="11.28515625" style="59" customWidth="1"/>
    <col min="10" max="10" width="11.7109375" style="59" customWidth="1"/>
    <col min="11" max="11" width="13.42578125" style="59" customWidth="1"/>
    <col min="12" max="13" width="11.28515625" style="59" customWidth="1"/>
    <col min="14" max="14" width="12.7109375" style="59" customWidth="1"/>
    <col min="15" max="19" width="11.28515625" style="59" customWidth="1"/>
    <col min="20" max="20" width="12.7109375" style="59" customWidth="1"/>
  </cols>
  <sheetData>
    <row r="1" spans="1:20" s="1" customFormat="1" ht="21" customHeight="1" x14ac:dyDescent="0.3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59"/>
      <c r="S1" s="59"/>
      <c r="T1" s="59"/>
    </row>
    <row r="2" spans="1:20" s="2" customFormat="1" ht="13.5" customHeight="1" x14ac:dyDescent="0.25">
      <c r="A2" s="60">
        <v>2024</v>
      </c>
      <c r="B2" s="61" t="s">
        <v>36</v>
      </c>
      <c r="C2" s="62" t="s">
        <v>37</v>
      </c>
      <c r="D2" s="62" t="s">
        <v>38</v>
      </c>
      <c r="E2" s="62" t="s">
        <v>39</v>
      </c>
      <c r="F2" s="63" t="s">
        <v>40</v>
      </c>
      <c r="G2" s="61" t="s">
        <v>41</v>
      </c>
      <c r="H2" s="62" t="s">
        <v>42</v>
      </c>
      <c r="I2" s="62" t="s">
        <v>43</v>
      </c>
      <c r="J2" s="62" t="s">
        <v>44</v>
      </c>
      <c r="K2" s="63" t="s">
        <v>45</v>
      </c>
      <c r="L2" s="61" t="s">
        <v>46</v>
      </c>
      <c r="M2" s="62" t="s">
        <v>47</v>
      </c>
      <c r="N2" s="62" t="s">
        <v>48</v>
      </c>
      <c r="O2" s="63" t="s">
        <v>49</v>
      </c>
      <c r="P2" s="61" t="s">
        <v>50</v>
      </c>
      <c r="Q2" s="62" t="s">
        <v>51</v>
      </c>
      <c r="R2" s="62" t="s">
        <v>52</v>
      </c>
      <c r="S2" s="62" t="s">
        <v>53</v>
      </c>
      <c r="T2" s="63" t="s">
        <v>0</v>
      </c>
    </row>
    <row r="3" spans="1:20" s="3" customFormat="1" ht="14.1" customHeight="1" x14ac:dyDescent="0.25">
      <c r="A3" s="64" t="s">
        <v>1</v>
      </c>
      <c r="B3" s="65">
        <v>366841</v>
      </c>
      <c r="C3" s="65">
        <v>114619</v>
      </c>
      <c r="D3" s="65">
        <v>0</v>
      </c>
      <c r="E3" s="65">
        <v>0</v>
      </c>
      <c r="F3" s="65">
        <v>0</v>
      </c>
      <c r="G3" s="65">
        <v>1671</v>
      </c>
      <c r="H3" s="65">
        <v>1412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65">
        <f t="shared" ref="T3:T14" si="0">SUM(B3:S3)</f>
        <v>484543</v>
      </c>
    </row>
    <row r="4" spans="1:20" s="3" customFormat="1" ht="14.1" customHeight="1" x14ac:dyDescent="0.25">
      <c r="A4" s="66" t="s">
        <v>2</v>
      </c>
      <c r="B4" s="67">
        <v>348717</v>
      </c>
      <c r="C4" s="67">
        <v>105078</v>
      </c>
      <c r="D4" s="67">
        <v>3762</v>
      </c>
      <c r="E4" s="67">
        <v>0</v>
      </c>
      <c r="F4" s="67">
        <v>0</v>
      </c>
      <c r="G4" s="67">
        <v>2268</v>
      </c>
      <c r="H4" s="67">
        <v>1444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250</v>
      </c>
      <c r="P4" s="67">
        <v>0</v>
      </c>
      <c r="Q4" s="67">
        <v>0</v>
      </c>
      <c r="R4" s="67">
        <v>0</v>
      </c>
      <c r="S4" s="67">
        <v>0</v>
      </c>
      <c r="T4" s="67">
        <f t="shared" si="0"/>
        <v>461519</v>
      </c>
    </row>
    <row r="5" spans="1:20" s="3" customFormat="1" ht="14.1" customHeight="1" x14ac:dyDescent="0.25">
      <c r="A5" s="64" t="s">
        <v>3</v>
      </c>
      <c r="B5" s="65">
        <v>448758</v>
      </c>
      <c r="C5" s="65">
        <v>151446</v>
      </c>
      <c r="D5" s="65">
        <v>14993</v>
      </c>
      <c r="E5" s="65">
        <v>983</v>
      </c>
      <c r="F5" s="65"/>
      <c r="G5" s="65">
        <v>20813</v>
      </c>
      <c r="H5" s="65">
        <v>6468</v>
      </c>
      <c r="I5" s="65">
        <v>7900</v>
      </c>
      <c r="J5" s="65">
        <v>229</v>
      </c>
      <c r="K5" s="65">
        <v>0</v>
      </c>
      <c r="L5" s="65">
        <v>187</v>
      </c>
      <c r="M5" s="65">
        <v>265</v>
      </c>
      <c r="N5" s="65">
        <v>1770</v>
      </c>
      <c r="O5" s="65">
        <v>2277</v>
      </c>
      <c r="P5" s="65">
        <v>0</v>
      </c>
      <c r="Q5" s="65">
        <v>0</v>
      </c>
      <c r="R5" s="65">
        <v>407</v>
      </c>
      <c r="S5" s="65">
        <v>0</v>
      </c>
      <c r="T5" s="65">
        <f t="shared" si="0"/>
        <v>656496</v>
      </c>
    </row>
    <row r="6" spans="1:20" s="3" customFormat="1" ht="14.1" customHeight="1" x14ac:dyDescent="0.25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>
        <f t="shared" si="0"/>
        <v>0</v>
      </c>
    </row>
    <row r="7" spans="1:20" s="3" customFormat="1" ht="14.1" customHeight="1" x14ac:dyDescent="0.25">
      <c r="A7" s="64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>
        <f t="shared" si="0"/>
        <v>0</v>
      </c>
    </row>
    <row r="8" spans="1:20" s="3" customFormat="1" ht="14.1" customHeight="1" x14ac:dyDescent="0.25">
      <c r="A8" s="66" t="s">
        <v>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>
        <f t="shared" si="0"/>
        <v>0</v>
      </c>
    </row>
    <row r="9" spans="1:20" s="3" customFormat="1" ht="14.1" customHeight="1" x14ac:dyDescent="0.25">
      <c r="A9" s="64" t="s">
        <v>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>
        <f t="shared" si="0"/>
        <v>0</v>
      </c>
    </row>
    <row r="10" spans="1:20" s="3" customFormat="1" ht="14.1" customHeight="1" x14ac:dyDescent="0.25">
      <c r="A10" s="66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>
        <f t="shared" si="0"/>
        <v>0</v>
      </c>
    </row>
    <row r="11" spans="1:20" s="3" customFormat="1" ht="14.1" customHeight="1" x14ac:dyDescent="0.25">
      <c r="A11" s="64" t="s">
        <v>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>
        <f t="shared" si="0"/>
        <v>0</v>
      </c>
    </row>
    <row r="12" spans="1:20" s="3" customFormat="1" ht="14.1" customHeight="1" x14ac:dyDescent="0.25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>
        <f t="shared" si="0"/>
        <v>0</v>
      </c>
    </row>
    <row r="13" spans="1:20" s="3" customFormat="1" ht="14.1" customHeight="1" x14ac:dyDescent="0.25">
      <c r="A13" s="64" t="s">
        <v>11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>
        <f t="shared" si="0"/>
        <v>0</v>
      </c>
    </row>
    <row r="14" spans="1:20" s="3" customFormat="1" ht="14.1" customHeight="1" thickBot="1" x14ac:dyDescent="0.3">
      <c r="A14" s="85" t="s">
        <v>12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>
        <f t="shared" si="0"/>
        <v>0</v>
      </c>
    </row>
    <row r="15" spans="1:20" s="3" customFormat="1" ht="14.1" customHeight="1" thickTop="1" x14ac:dyDescent="0.25">
      <c r="A15" s="68" t="s">
        <v>13</v>
      </c>
      <c r="B15" s="69">
        <f>SUM(B3:B14)</f>
        <v>1164316</v>
      </c>
      <c r="C15" s="69">
        <f t="shared" ref="C15:T15" si="1">SUM(C3:C14)</f>
        <v>371143</v>
      </c>
      <c r="D15" s="69">
        <f t="shared" si="1"/>
        <v>18755</v>
      </c>
      <c r="E15" s="69">
        <f t="shared" si="1"/>
        <v>983</v>
      </c>
      <c r="F15" s="69">
        <f t="shared" si="1"/>
        <v>0</v>
      </c>
      <c r="G15" s="69">
        <f t="shared" si="1"/>
        <v>24752</v>
      </c>
      <c r="H15" s="69">
        <f t="shared" si="1"/>
        <v>9324</v>
      </c>
      <c r="I15" s="69">
        <f t="shared" si="1"/>
        <v>7900</v>
      </c>
      <c r="J15" s="69">
        <f t="shared" si="1"/>
        <v>229</v>
      </c>
      <c r="K15" s="69">
        <f t="shared" si="1"/>
        <v>0</v>
      </c>
      <c r="L15" s="69">
        <f t="shared" si="1"/>
        <v>187</v>
      </c>
      <c r="M15" s="69">
        <f t="shared" si="1"/>
        <v>265</v>
      </c>
      <c r="N15" s="69">
        <f t="shared" si="1"/>
        <v>1770</v>
      </c>
      <c r="O15" s="69">
        <f t="shared" si="1"/>
        <v>2527</v>
      </c>
      <c r="P15" s="69">
        <f t="shared" si="1"/>
        <v>0</v>
      </c>
      <c r="Q15" s="69">
        <f t="shared" si="1"/>
        <v>0</v>
      </c>
      <c r="R15" s="69">
        <f t="shared" si="1"/>
        <v>407</v>
      </c>
      <c r="S15" s="69">
        <f t="shared" si="1"/>
        <v>0</v>
      </c>
      <c r="T15" s="69">
        <f t="shared" si="1"/>
        <v>1602558</v>
      </c>
    </row>
    <row r="16" spans="1:20" ht="14.25" customHeight="1" x14ac:dyDescent="0.2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20" s="2" customFormat="1" ht="13.5" customHeight="1" x14ac:dyDescent="0.25">
      <c r="A17" s="60">
        <v>2023</v>
      </c>
      <c r="B17" s="61" t="str">
        <f>B2</f>
        <v>Αθήνα</v>
      </c>
      <c r="C17" s="62" t="str">
        <f t="shared" ref="C17:T17" si="2">C2</f>
        <v>Θεσσαλονίκη</v>
      </c>
      <c r="D17" s="62" t="str">
        <f t="shared" si="2"/>
        <v>Ρόδος</v>
      </c>
      <c r="E17" s="62" t="str">
        <f t="shared" si="2"/>
        <v>Κως</v>
      </c>
      <c r="F17" s="63" t="str">
        <f t="shared" si="2"/>
        <v>Kάρπαθος</v>
      </c>
      <c r="G17" s="61" t="str">
        <f t="shared" si="2"/>
        <v>Ηράκλειο</v>
      </c>
      <c r="H17" s="62" t="str">
        <f t="shared" si="2"/>
        <v xml:space="preserve">Χανιά </v>
      </c>
      <c r="I17" s="62" t="str">
        <f t="shared" si="2"/>
        <v>Κέρκυρα</v>
      </c>
      <c r="J17" s="62" t="str">
        <f t="shared" si="2"/>
        <v>Ζάκυνθος</v>
      </c>
      <c r="K17" s="63" t="str">
        <f t="shared" si="2"/>
        <v>Κεφαλονιά</v>
      </c>
      <c r="L17" s="61" t="str">
        <f t="shared" si="2"/>
        <v xml:space="preserve">Άκτιο </v>
      </c>
      <c r="M17" s="62" t="str">
        <f t="shared" si="2"/>
        <v>Μύκονος</v>
      </c>
      <c r="N17" s="62" t="str">
        <f t="shared" si="2"/>
        <v>Σαντορίνη</v>
      </c>
      <c r="O17" s="63" t="str">
        <f t="shared" si="2"/>
        <v>Καλαμάτα</v>
      </c>
      <c r="P17" s="61" t="str">
        <f t="shared" si="2"/>
        <v>Σάμος</v>
      </c>
      <c r="Q17" s="62" t="str">
        <f t="shared" si="2"/>
        <v>Σκιάθος</v>
      </c>
      <c r="R17" s="62" t="str">
        <f t="shared" si="2"/>
        <v>Καβάλα</v>
      </c>
      <c r="S17" s="62" t="str">
        <f t="shared" si="2"/>
        <v>Μυτιλήνη</v>
      </c>
      <c r="T17" s="63" t="str">
        <f t="shared" si="2"/>
        <v>Σύνολο</v>
      </c>
    </row>
    <row r="18" spans="1:20" s="3" customFormat="1" ht="14.1" customHeight="1" x14ac:dyDescent="0.25">
      <c r="A18" s="64" t="s">
        <v>1</v>
      </c>
      <c r="B18" s="65">
        <v>280360</v>
      </c>
      <c r="C18" s="65">
        <v>103338</v>
      </c>
      <c r="D18" s="65">
        <v>0</v>
      </c>
      <c r="E18" s="65">
        <v>0</v>
      </c>
      <c r="F18" s="65">
        <v>0</v>
      </c>
      <c r="G18" s="65">
        <v>1616</v>
      </c>
      <c r="H18" s="65">
        <v>1400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f t="shared" ref="T18:T29" si="3">SUM(B18:S18)</f>
        <v>386714</v>
      </c>
    </row>
    <row r="19" spans="1:20" s="3" customFormat="1" ht="14.1" customHeight="1" x14ac:dyDescent="0.25">
      <c r="A19" s="66" t="s">
        <v>2</v>
      </c>
      <c r="B19" s="67">
        <v>285175</v>
      </c>
      <c r="C19" s="67">
        <v>97838</v>
      </c>
      <c r="D19" s="67">
        <v>0</v>
      </c>
      <c r="E19" s="67">
        <v>0</v>
      </c>
      <c r="F19" s="67">
        <v>0</v>
      </c>
      <c r="G19" s="67">
        <v>1799</v>
      </c>
      <c r="H19" s="67">
        <v>1244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279</v>
      </c>
      <c r="P19" s="67">
        <v>0</v>
      </c>
      <c r="Q19" s="67">
        <v>0</v>
      </c>
      <c r="R19" s="67">
        <v>0</v>
      </c>
      <c r="S19" s="67">
        <v>0</v>
      </c>
      <c r="T19" s="67">
        <f t="shared" si="3"/>
        <v>386335</v>
      </c>
    </row>
    <row r="20" spans="1:20" s="3" customFormat="1" ht="14.1" customHeight="1" x14ac:dyDescent="0.25">
      <c r="A20" s="64" t="s">
        <v>3</v>
      </c>
      <c r="B20" s="65">
        <v>401898</v>
      </c>
      <c r="C20" s="65">
        <v>126473</v>
      </c>
      <c r="D20" s="65">
        <v>10848</v>
      </c>
      <c r="E20" s="65">
        <v>517</v>
      </c>
      <c r="F20" s="65">
        <v>0</v>
      </c>
      <c r="G20" s="65">
        <v>14218</v>
      </c>
      <c r="H20" s="65">
        <v>8983</v>
      </c>
      <c r="I20" s="65">
        <v>7587</v>
      </c>
      <c r="J20" s="65">
        <v>99</v>
      </c>
      <c r="K20" s="65">
        <v>515</v>
      </c>
      <c r="L20" s="65">
        <v>502</v>
      </c>
      <c r="M20" s="65">
        <v>710</v>
      </c>
      <c r="N20" s="65">
        <v>2934</v>
      </c>
      <c r="O20" s="65">
        <v>1494</v>
      </c>
      <c r="P20" s="65">
        <v>0</v>
      </c>
      <c r="Q20" s="65">
        <v>0</v>
      </c>
      <c r="R20" s="65">
        <v>0</v>
      </c>
      <c r="S20" s="65">
        <v>0</v>
      </c>
      <c r="T20" s="65">
        <f t="shared" si="3"/>
        <v>576778</v>
      </c>
    </row>
    <row r="21" spans="1:20" s="3" customFormat="1" ht="14.1" customHeight="1" x14ac:dyDescent="0.25">
      <c r="A21" s="66" t="s">
        <v>4</v>
      </c>
      <c r="B21" s="67">
        <v>571533</v>
      </c>
      <c r="C21" s="67">
        <v>201088</v>
      </c>
      <c r="D21" s="67">
        <v>144252</v>
      </c>
      <c r="E21" s="67">
        <v>30741</v>
      </c>
      <c r="F21" s="67">
        <v>986</v>
      </c>
      <c r="G21" s="67">
        <v>202047</v>
      </c>
      <c r="H21" s="67">
        <v>72624</v>
      </c>
      <c r="I21" s="67">
        <v>67090</v>
      </c>
      <c r="J21" s="67">
        <v>14245</v>
      </c>
      <c r="K21" s="67">
        <v>4552</v>
      </c>
      <c r="L21" s="67">
        <v>5988</v>
      </c>
      <c r="M21" s="67">
        <v>12145</v>
      </c>
      <c r="N21" s="67">
        <v>33601</v>
      </c>
      <c r="O21" s="67">
        <v>6230</v>
      </c>
      <c r="P21" s="67">
        <v>1933</v>
      </c>
      <c r="Q21" s="67">
        <v>384</v>
      </c>
      <c r="R21" s="67">
        <v>1233</v>
      </c>
      <c r="S21" s="67">
        <v>1017</v>
      </c>
      <c r="T21" s="67">
        <f t="shared" si="3"/>
        <v>1371689</v>
      </c>
    </row>
    <row r="22" spans="1:20" s="3" customFormat="1" ht="14.1" customHeight="1" x14ac:dyDescent="0.25">
      <c r="A22" s="64" t="s">
        <v>5</v>
      </c>
      <c r="B22" s="65">
        <v>697660</v>
      </c>
      <c r="C22" s="65">
        <v>234492</v>
      </c>
      <c r="D22" s="65">
        <v>325592</v>
      </c>
      <c r="E22" s="65">
        <v>158280</v>
      </c>
      <c r="F22" s="65">
        <v>8574</v>
      </c>
      <c r="G22" s="65">
        <v>403347</v>
      </c>
      <c r="H22" s="65">
        <v>162605</v>
      </c>
      <c r="I22" s="65">
        <v>182955</v>
      </c>
      <c r="J22" s="65">
        <v>104855</v>
      </c>
      <c r="K22" s="65">
        <v>37299</v>
      </c>
      <c r="L22" s="65">
        <v>40315</v>
      </c>
      <c r="M22" s="65">
        <v>36067</v>
      </c>
      <c r="N22" s="65">
        <v>77499</v>
      </c>
      <c r="O22" s="65">
        <v>14079</v>
      </c>
      <c r="P22" s="65">
        <v>15696</v>
      </c>
      <c r="Q22" s="65">
        <v>26245</v>
      </c>
      <c r="R22" s="65">
        <v>12355</v>
      </c>
      <c r="S22" s="65">
        <v>6084</v>
      </c>
      <c r="T22" s="65">
        <f t="shared" si="3"/>
        <v>2543999</v>
      </c>
    </row>
    <row r="23" spans="1:20" s="3" customFormat="1" ht="14.1" customHeight="1" x14ac:dyDescent="0.25">
      <c r="A23" s="66" t="s">
        <v>6</v>
      </c>
      <c r="B23" s="67">
        <v>825667</v>
      </c>
      <c r="C23" s="67">
        <v>259940</v>
      </c>
      <c r="D23" s="67">
        <v>451431</v>
      </c>
      <c r="E23" s="67">
        <v>223292</v>
      </c>
      <c r="F23" s="67">
        <v>20024</v>
      </c>
      <c r="G23" s="67">
        <v>567557</v>
      </c>
      <c r="H23" s="67">
        <v>243287</v>
      </c>
      <c r="I23" s="67">
        <v>327739</v>
      </c>
      <c r="J23" s="67">
        <v>187015</v>
      </c>
      <c r="K23" s="67">
        <v>71779</v>
      </c>
      <c r="L23" s="67">
        <v>73397</v>
      </c>
      <c r="M23" s="67">
        <v>95012</v>
      </c>
      <c r="N23" s="67">
        <v>121946</v>
      </c>
      <c r="O23" s="67">
        <v>25368</v>
      </c>
      <c r="P23" s="67">
        <v>24491</v>
      </c>
      <c r="Q23" s="67">
        <v>49693</v>
      </c>
      <c r="R23" s="67">
        <v>25615</v>
      </c>
      <c r="S23" s="67">
        <v>10315</v>
      </c>
      <c r="T23" s="67">
        <f t="shared" si="3"/>
        <v>3603568</v>
      </c>
    </row>
    <row r="24" spans="1:20" s="3" customFormat="1" ht="14.1" customHeight="1" x14ac:dyDescent="0.25">
      <c r="A24" s="64" t="s">
        <v>7</v>
      </c>
      <c r="B24" s="65">
        <v>935884</v>
      </c>
      <c r="C24" s="65">
        <v>320614</v>
      </c>
      <c r="D24" s="65">
        <v>480890</v>
      </c>
      <c r="E24" s="65">
        <v>277084</v>
      </c>
      <c r="F24" s="65">
        <v>25143</v>
      </c>
      <c r="G24" s="65">
        <v>723779</v>
      </c>
      <c r="H24" s="65">
        <v>300236</v>
      </c>
      <c r="I24" s="65">
        <v>414004</v>
      </c>
      <c r="J24" s="65">
        <v>237180</v>
      </c>
      <c r="K24" s="65">
        <v>89485</v>
      </c>
      <c r="L24" s="65">
        <v>99043</v>
      </c>
      <c r="M24" s="65">
        <v>151909</v>
      </c>
      <c r="N24" s="65">
        <v>174331</v>
      </c>
      <c r="O24" s="65">
        <v>26200</v>
      </c>
      <c r="P24" s="65">
        <v>31353</v>
      </c>
      <c r="Q24" s="65">
        <v>66371</v>
      </c>
      <c r="R24" s="65">
        <v>31383</v>
      </c>
      <c r="S24" s="65">
        <v>13250</v>
      </c>
      <c r="T24" s="65">
        <f t="shared" si="3"/>
        <v>4398139</v>
      </c>
    </row>
    <row r="25" spans="1:20" s="3" customFormat="1" ht="14.1" customHeight="1" x14ac:dyDescent="0.25">
      <c r="A25" s="66" t="s">
        <v>8</v>
      </c>
      <c r="B25" s="67">
        <v>832491</v>
      </c>
      <c r="C25" s="67">
        <v>298947</v>
      </c>
      <c r="D25" s="67">
        <v>508901</v>
      </c>
      <c r="E25" s="67">
        <v>268319</v>
      </c>
      <c r="F25" s="67">
        <v>24247</v>
      </c>
      <c r="G25" s="67">
        <v>704318</v>
      </c>
      <c r="H25" s="67">
        <v>262797</v>
      </c>
      <c r="I25" s="67">
        <v>395226</v>
      </c>
      <c r="J25" s="67">
        <v>230361</v>
      </c>
      <c r="K25" s="67">
        <v>87498</v>
      </c>
      <c r="L25" s="67">
        <v>84917</v>
      </c>
      <c r="M25" s="67">
        <v>140611</v>
      </c>
      <c r="N25" s="67">
        <v>161695</v>
      </c>
      <c r="O25" s="67">
        <v>25389</v>
      </c>
      <c r="P25" s="67">
        <v>28999</v>
      </c>
      <c r="Q25" s="67">
        <v>63877</v>
      </c>
      <c r="R25" s="67">
        <v>27658</v>
      </c>
      <c r="S25" s="67">
        <v>12288</v>
      </c>
      <c r="T25" s="67">
        <f t="shared" si="3"/>
        <v>4158539</v>
      </c>
    </row>
    <row r="26" spans="1:20" s="3" customFormat="1" ht="14.1" customHeight="1" x14ac:dyDescent="0.25">
      <c r="A26" s="64" t="s">
        <v>9</v>
      </c>
      <c r="B26" s="65">
        <v>773971</v>
      </c>
      <c r="C26" s="65">
        <v>250727</v>
      </c>
      <c r="D26" s="65">
        <v>436468</v>
      </c>
      <c r="E26" s="65">
        <v>220760</v>
      </c>
      <c r="F26" s="65">
        <v>18593</v>
      </c>
      <c r="G26" s="65">
        <v>570775</v>
      </c>
      <c r="H26" s="65">
        <v>231758</v>
      </c>
      <c r="I26" s="65">
        <v>304944</v>
      </c>
      <c r="J26" s="65">
        <v>172900</v>
      </c>
      <c r="K26" s="65">
        <v>60230</v>
      </c>
      <c r="L26" s="65">
        <v>67657</v>
      </c>
      <c r="M26" s="65">
        <v>84624</v>
      </c>
      <c r="N26" s="65">
        <v>112878</v>
      </c>
      <c r="O26" s="65">
        <v>23259</v>
      </c>
      <c r="P26" s="65">
        <v>25640</v>
      </c>
      <c r="Q26" s="65">
        <v>30925</v>
      </c>
      <c r="R26" s="65">
        <v>19783</v>
      </c>
      <c r="S26" s="65">
        <v>9434</v>
      </c>
      <c r="T26" s="65">
        <f t="shared" si="3"/>
        <v>3415326</v>
      </c>
    </row>
    <row r="27" spans="1:20" s="3" customFormat="1" ht="14.1" customHeight="1" x14ac:dyDescent="0.25">
      <c r="A27" s="66" t="s">
        <v>10</v>
      </c>
      <c r="B27" s="67">
        <v>689588</v>
      </c>
      <c r="C27" s="67">
        <v>208070</v>
      </c>
      <c r="D27" s="67">
        <v>260518</v>
      </c>
      <c r="E27" s="67">
        <v>123406</v>
      </c>
      <c r="F27" s="67">
        <v>2467</v>
      </c>
      <c r="G27" s="67">
        <v>364453</v>
      </c>
      <c r="H27" s="67">
        <v>119452</v>
      </c>
      <c r="I27" s="67">
        <v>132358</v>
      </c>
      <c r="J27" s="67">
        <v>44357</v>
      </c>
      <c r="K27" s="67">
        <v>10574</v>
      </c>
      <c r="L27" s="67">
        <v>20216</v>
      </c>
      <c r="M27" s="67">
        <v>25039</v>
      </c>
      <c r="N27" s="67">
        <v>57657</v>
      </c>
      <c r="O27" s="67">
        <v>11223</v>
      </c>
      <c r="P27" s="67">
        <v>3706</v>
      </c>
      <c r="Q27" s="67">
        <v>1194</v>
      </c>
      <c r="R27" s="67">
        <v>4310</v>
      </c>
      <c r="S27" s="67">
        <v>1045</v>
      </c>
      <c r="T27" s="67">
        <f t="shared" si="3"/>
        <v>2079633</v>
      </c>
    </row>
    <row r="28" spans="1:20" s="3" customFormat="1" ht="14.1" customHeight="1" x14ac:dyDescent="0.25">
      <c r="A28" s="64" t="s">
        <v>11</v>
      </c>
      <c r="B28" s="65">
        <v>401678</v>
      </c>
      <c r="C28" s="65">
        <v>110560</v>
      </c>
      <c r="D28" s="65">
        <v>5826</v>
      </c>
      <c r="E28" s="65">
        <v>637</v>
      </c>
      <c r="F28" s="65">
        <v>0</v>
      </c>
      <c r="G28" s="65">
        <v>10919</v>
      </c>
      <c r="H28" s="65">
        <v>2215</v>
      </c>
      <c r="I28" s="65">
        <v>736</v>
      </c>
      <c r="J28" s="65">
        <v>18</v>
      </c>
      <c r="K28" s="65">
        <v>1</v>
      </c>
      <c r="L28" s="65">
        <v>29</v>
      </c>
      <c r="M28" s="65">
        <v>116</v>
      </c>
      <c r="N28" s="65">
        <v>482</v>
      </c>
      <c r="O28" s="65">
        <v>1639</v>
      </c>
      <c r="P28" s="65">
        <v>0</v>
      </c>
      <c r="Q28" s="65">
        <v>0</v>
      </c>
      <c r="R28" s="65">
        <v>0</v>
      </c>
      <c r="S28" s="65">
        <v>3</v>
      </c>
      <c r="T28" s="65">
        <f t="shared" si="3"/>
        <v>534859</v>
      </c>
    </row>
    <row r="29" spans="1:20" s="3" customFormat="1" ht="14.1" customHeight="1" x14ac:dyDescent="0.25">
      <c r="A29" s="66" t="s">
        <v>12</v>
      </c>
      <c r="B29" s="67">
        <v>376915</v>
      </c>
      <c r="C29" s="67">
        <v>147003</v>
      </c>
      <c r="D29" s="67">
        <v>303</v>
      </c>
      <c r="E29" s="67">
        <v>2</v>
      </c>
      <c r="F29" s="67">
        <v>0</v>
      </c>
      <c r="G29" s="67">
        <v>3130</v>
      </c>
      <c r="H29" s="67">
        <v>31971</v>
      </c>
      <c r="I29" s="67">
        <v>12</v>
      </c>
      <c r="J29" s="67">
        <v>0</v>
      </c>
      <c r="K29" s="67">
        <v>0</v>
      </c>
      <c r="L29" s="67">
        <v>6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10</v>
      </c>
      <c r="T29" s="67">
        <f t="shared" si="3"/>
        <v>559352</v>
      </c>
    </row>
    <row r="30" spans="1:20" s="38" customFormat="1" ht="14.1" customHeight="1" thickBot="1" x14ac:dyDescent="0.3">
      <c r="A30" s="87" t="s">
        <v>0</v>
      </c>
      <c r="B30" s="88">
        <f>SUM(B18:B29)</f>
        <v>7072820</v>
      </c>
      <c r="C30" s="88">
        <f t="shared" ref="C30:T30" si="4">SUM(C18:C29)</f>
        <v>2359090</v>
      </c>
      <c r="D30" s="88">
        <f t="shared" si="4"/>
        <v>2625029</v>
      </c>
      <c r="E30" s="88">
        <f t="shared" si="4"/>
        <v>1303038</v>
      </c>
      <c r="F30" s="88">
        <f t="shared" si="4"/>
        <v>100034</v>
      </c>
      <c r="G30" s="88">
        <f t="shared" si="4"/>
        <v>3567958</v>
      </c>
      <c r="H30" s="88">
        <f t="shared" si="4"/>
        <v>1438572</v>
      </c>
      <c r="I30" s="88">
        <f t="shared" si="4"/>
        <v>1832651</v>
      </c>
      <c r="J30" s="88">
        <f t="shared" si="4"/>
        <v>991030</v>
      </c>
      <c r="K30" s="88">
        <f t="shared" si="4"/>
        <v>361933</v>
      </c>
      <c r="L30" s="88">
        <f t="shared" si="4"/>
        <v>392070</v>
      </c>
      <c r="M30" s="88">
        <f t="shared" si="4"/>
        <v>546233</v>
      </c>
      <c r="N30" s="88">
        <f t="shared" si="4"/>
        <v>743023</v>
      </c>
      <c r="O30" s="88">
        <f t="shared" si="4"/>
        <v>135160</v>
      </c>
      <c r="P30" s="88">
        <f t="shared" si="4"/>
        <v>131818</v>
      </c>
      <c r="Q30" s="88">
        <f t="shared" si="4"/>
        <v>238689</v>
      </c>
      <c r="R30" s="88">
        <f t="shared" si="4"/>
        <v>122337</v>
      </c>
      <c r="S30" s="88">
        <f t="shared" si="4"/>
        <v>53446</v>
      </c>
      <c r="T30" s="88">
        <f t="shared" si="4"/>
        <v>24014931</v>
      </c>
    </row>
    <row r="31" spans="1:20" s="38" customFormat="1" ht="14.1" customHeight="1" thickTop="1" x14ac:dyDescent="0.25">
      <c r="A31" s="72" t="str">
        <f>A15</f>
        <v xml:space="preserve">Tρέχον έτος </v>
      </c>
      <c r="B31" s="73">
        <f t="shared" ref="B31:T31" si="5">SUM(B18:B20)</f>
        <v>967433</v>
      </c>
      <c r="C31" s="73">
        <f t="shared" si="5"/>
        <v>327649</v>
      </c>
      <c r="D31" s="73">
        <f t="shared" si="5"/>
        <v>10848</v>
      </c>
      <c r="E31" s="73">
        <f t="shared" si="5"/>
        <v>517</v>
      </c>
      <c r="F31" s="73">
        <f t="shared" si="5"/>
        <v>0</v>
      </c>
      <c r="G31" s="73">
        <f t="shared" si="5"/>
        <v>17633</v>
      </c>
      <c r="H31" s="73">
        <f t="shared" si="5"/>
        <v>11627</v>
      </c>
      <c r="I31" s="73">
        <f t="shared" si="5"/>
        <v>7587</v>
      </c>
      <c r="J31" s="73">
        <f t="shared" si="5"/>
        <v>99</v>
      </c>
      <c r="K31" s="73">
        <f t="shared" si="5"/>
        <v>515</v>
      </c>
      <c r="L31" s="73">
        <f t="shared" si="5"/>
        <v>502</v>
      </c>
      <c r="M31" s="73">
        <f t="shared" si="5"/>
        <v>710</v>
      </c>
      <c r="N31" s="73">
        <f t="shared" si="5"/>
        <v>2934</v>
      </c>
      <c r="O31" s="73">
        <f t="shared" si="5"/>
        <v>1773</v>
      </c>
      <c r="P31" s="73">
        <f t="shared" si="5"/>
        <v>0</v>
      </c>
      <c r="Q31" s="73">
        <f t="shared" si="5"/>
        <v>0</v>
      </c>
      <c r="R31" s="73">
        <f t="shared" si="5"/>
        <v>0</v>
      </c>
      <c r="S31" s="73">
        <f t="shared" si="5"/>
        <v>0</v>
      </c>
      <c r="T31" s="73">
        <f t="shared" si="5"/>
        <v>1349827</v>
      </c>
    </row>
    <row r="32" spans="1:20" s="3" customFormat="1" ht="14.1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59"/>
      <c r="R32" s="59"/>
      <c r="S32" s="59"/>
      <c r="T32" s="59"/>
    </row>
    <row r="33" spans="1:20" s="2" customFormat="1" ht="13.5" customHeight="1" x14ac:dyDescent="0.25">
      <c r="A33" s="60" t="s">
        <v>67</v>
      </c>
      <c r="B33" s="61" t="str">
        <f t="shared" ref="B33:T33" si="6">B2</f>
        <v>Αθήνα</v>
      </c>
      <c r="C33" s="62" t="str">
        <f t="shared" si="6"/>
        <v>Θεσσαλονίκη</v>
      </c>
      <c r="D33" s="62" t="str">
        <f t="shared" si="6"/>
        <v>Ρόδος</v>
      </c>
      <c r="E33" s="62" t="str">
        <f t="shared" si="6"/>
        <v>Κως</v>
      </c>
      <c r="F33" s="63" t="str">
        <f t="shared" si="6"/>
        <v>Kάρπαθος</v>
      </c>
      <c r="G33" s="61" t="str">
        <f t="shared" si="6"/>
        <v>Ηράκλειο</v>
      </c>
      <c r="H33" s="62" t="str">
        <f t="shared" si="6"/>
        <v xml:space="preserve">Χανιά </v>
      </c>
      <c r="I33" s="62" t="str">
        <f t="shared" si="6"/>
        <v>Κέρκυρα</v>
      </c>
      <c r="J33" s="62" t="str">
        <f t="shared" si="6"/>
        <v>Ζάκυνθος</v>
      </c>
      <c r="K33" s="63" t="str">
        <f t="shared" si="6"/>
        <v>Κεφαλονιά</v>
      </c>
      <c r="L33" s="61" t="str">
        <f t="shared" si="6"/>
        <v xml:space="preserve">Άκτιο </v>
      </c>
      <c r="M33" s="62" t="str">
        <f t="shared" si="6"/>
        <v>Μύκονος</v>
      </c>
      <c r="N33" s="62" t="str">
        <f t="shared" si="6"/>
        <v>Σαντορίνη</v>
      </c>
      <c r="O33" s="63" t="str">
        <f t="shared" si="6"/>
        <v>Καλαμάτα</v>
      </c>
      <c r="P33" s="61" t="str">
        <f t="shared" si="6"/>
        <v>Σάμος</v>
      </c>
      <c r="Q33" s="62" t="str">
        <f t="shared" si="6"/>
        <v>Σκιάθος</v>
      </c>
      <c r="R33" s="62" t="str">
        <f t="shared" si="6"/>
        <v>Καβάλα</v>
      </c>
      <c r="S33" s="62" t="str">
        <f t="shared" si="6"/>
        <v>Μυτιλήνη</v>
      </c>
      <c r="T33" s="63" t="str">
        <f t="shared" si="6"/>
        <v>Σύνολο</v>
      </c>
    </row>
    <row r="34" spans="1:20" s="3" customFormat="1" ht="14.1" customHeight="1" x14ac:dyDescent="0.25">
      <c r="A34" s="64" t="s">
        <v>1</v>
      </c>
      <c r="B34" s="76">
        <f t="shared" ref="B34:T34" si="7">IF(B18=0,"",(B3/B18 -1))</f>
        <v>0.30846411756313308</v>
      </c>
      <c r="C34" s="76">
        <f t="shared" si="7"/>
        <v>0.10916603766281519</v>
      </c>
      <c r="D34" s="76" t="str">
        <f t="shared" si="7"/>
        <v/>
      </c>
      <c r="E34" s="76" t="str">
        <f t="shared" si="7"/>
        <v/>
      </c>
      <c r="F34" s="76" t="str">
        <f t="shared" si="7"/>
        <v/>
      </c>
      <c r="G34" s="76">
        <f t="shared" si="7"/>
        <v>3.403465346534662E-2</v>
      </c>
      <c r="H34" s="76">
        <f t="shared" si="7"/>
        <v>8.5714285714286742E-3</v>
      </c>
      <c r="I34" s="76" t="str">
        <f t="shared" si="7"/>
        <v/>
      </c>
      <c r="J34" s="76" t="str">
        <f t="shared" si="7"/>
        <v/>
      </c>
      <c r="K34" s="76" t="str">
        <f t="shared" si="7"/>
        <v/>
      </c>
      <c r="L34" s="76" t="str">
        <f t="shared" si="7"/>
        <v/>
      </c>
      <c r="M34" s="76" t="str">
        <f t="shared" si="7"/>
        <v/>
      </c>
      <c r="N34" s="76" t="str">
        <f t="shared" si="7"/>
        <v/>
      </c>
      <c r="O34" s="76" t="str">
        <f t="shared" si="7"/>
        <v/>
      </c>
      <c r="P34" s="76" t="str">
        <f t="shared" si="7"/>
        <v/>
      </c>
      <c r="Q34" s="76" t="str">
        <f t="shared" si="7"/>
        <v/>
      </c>
      <c r="R34" s="76" t="str">
        <f t="shared" si="7"/>
        <v/>
      </c>
      <c r="S34" s="76" t="str">
        <f t="shared" si="7"/>
        <v/>
      </c>
      <c r="T34" s="76">
        <f t="shared" si="7"/>
        <v>0.25297506684526549</v>
      </c>
    </row>
    <row r="35" spans="1:20" s="3" customFormat="1" ht="14.1" customHeight="1" x14ac:dyDescent="0.25">
      <c r="A35" s="66" t="s">
        <v>2</v>
      </c>
      <c r="B35" s="77">
        <f t="shared" ref="B35:T35" si="8">IF(B19=0,"",(B4/B19 -1))</f>
        <v>0.22281756815990184</v>
      </c>
      <c r="C35" s="77">
        <f t="shared" si="8"/>
        <v>7.3999877348269516E-2</v>
      </c>
      <c r="D35" s="77" t="str">
        <f t="shared" si="8"/>
        <v/>
      </c>
      <c r="E35" s="77" t="str">
        <f t="shared" si="8"/>
        <v/>
      </c>
      <c r="F35" s="77" t="str">
        <f t="shared" si="8"/>
        <v/>
      </c>
      <c r="G35" s="77">
        <f t="shared" si="8"/>
        <v>0.26070038910505833</v>
      </c>
      <c r="H35" s="77">
        <f t="shared" si="8"/>
        <v>0.16077170418006426</v>
      </c>
      <c r="I35" s="77" t="str">
        <f t="shared" si="8"/>
        <v/>
      </c>
      <c r="J35" s="77" t="str">
        <f t="shared" si="8"/>
        <v/>
      </c>
      <c r="K35" s="77" t="str">
        <f t="shared" si="8"/>
        <v/>
      </c>
      <c r="L35" s="77" t="str">
        <f t="shared" si="8"/>
        <v/>
      </c>
      <c r="M35" s="77" t="str">
        <f t="shared" si="8"/>
        <v/>
      </c>
      <c r="N35" s="77" t="str">
        <f t="shared" si="8"/>
        <v/>
      </c>
      <c r="O35" s="77">
        <f t="shared" si="8"/>
        <v>-0.10394265232974909</v>
      </c>
      <c r="P35" s="77" t="str">
        <f t="shared" si="8"/>
        <v/>
      </c>
      <c r="Q35" s="77" t="str">
        <f t="shared" si="8"/>
        <v/>
      </c>
      <c r="R35" s="77" t="str">
        <f t="shared" si="8"/>
        <v/>
      </c>
      <c r="S35" s="77" t="str">
        <f t="shared" si="8"/>
        <v/>
      </c>
      <c r="T35" s="77">
        <f t="shared" si="8"/>
        <v>0.19460830626269954</v>
      </c>
    </row>
    <row r="36" spans="1:20" s="3" customFormat="1" ht="14.1" customHeight="1" x14ac:dyDescent="0.25">
      <c r="A36" s="64" t="s">
        <v>3</v>
      </c>
      <c r="B36" s="76">
        <f t="shared" ref="B36:T36" si="9">IF(B20=0,"",(B5/B20 -1))</f>
        <v>0.11659674842870582</v>
      </c>
      <c r="C36" s="76">
        <f t="shared" si="9"/>
        <v>0.19745716477034625</v>
      </c>
      <c r="D36" s="76">
        <f t="shared" si="9"/>
        <v>0.38209808259587019</v>
      </c>
      <c r="E36" s="76">
        <f t="shared" si="9"/>
        <v>0.90135396518375233</v>
      </c>
      <c r="F36" s="76" t="str">
        <f t="shared" si="9"/>
        <v/>
      </c>
      <c r="G36" s="76">
        <f t="shared" si="9"/>
        <v>0.46384864256576175</v>
      </c>
      <c r="H36" s="76">
        <f t="shared" si="9"/>
        <v>-0.2799732828676389</v>
      </c>
      <c r="I36" s="76">
        <f t="shared" si="9"/>
        <v>4.1254777909582208E-2</v>
      </c>
      <c r="J36" s="76">
        <f t="shared" si="9"/>
        <v>1.3131313131313131</v>
      </c>
      <c r="K36" s="76">
        <f t="shared" si="9"/>
        <v>-1</v>
      </c>
      <c r="L36" s="76">
        <f t="shared" si="9"/>
        <v>-0.62749003984063745</v>
      </c>
      <c r="M36" s="76">
        <f t="shared" si="9"/>
        <v>-0.62676056338028174</v>
      </c>
      <c r="N36" s="76">
        <f t="shared" si="9"/>
        <v>-0.39672801635991817</v>
      </c>
      <c r="O36" s="76">
        <f t="shared" si="9"/>
        <v>0.52409638554216875</v>
      </c>
      <c r="P36" s="76" t="str">
        <f t="shared" si="9"/>
        <v/>
      </c>
      <c r="Q36" s="76" t="str">
        <f t="shared" si="9"/>
        <v/>
      </c>
      <c r="R36" s="76" t="str">
        <f t="shared" si="9"/>
        <v/>
      </c>
      <c r="S36" s="76" t="str">
        <f t="shared" si="9"/>
        <v/>
      </c>
      <c r="T36" s="76">
        <f t="shared" si="9"/>
        <v>0.13821262253414668</v>
      </c>
    </row>
    <row r="37" spans="1:20" s="3" customFormat="1" ht="14.1" customHeight="1" x14ac:dyDescent="0.25">
      <c r="A37" s="66" t="s">
        <v>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s="3" customFormat="1" ht="14.1" customHeight="1" x14ac:dyDescent="0.25">
      <c r="A38" s="64" t="s">
        <v>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spans="1:20" s="3" customFormat="1" ht="14.1" customHeight="1" x14ac:dyDescent="0.25">
      <c r="A39" s="66" t="s">
        <v>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s="3" customFormat="1" ht="14.1" customHeight="1" x14ac:dyDescent="0.25">
      <c r="A40" s="64" t="s">
        <v>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s="3" customFormat="1" ht="14.1" customHeight="1" x14ac:dyDescent="0.25">
      <c r="A41" s="66" t="s">
        <v>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s="3" customFormat="1" ht="14.1" customHeight="1" x14ac:dyDescent="0.25">
      <c r="A42" s="64" t="s">
        <v>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</row>
    <row r="43" spans="1:20" s="3" customFormat="1" ht="14.1" customHeight="1" x14ac:dyDescent="0.25">
      <c r="A43" s="66" t="s">
        <v>10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s="3" customFormat="1" ht="14.1" customHeight="1" x14ac:dyDescent="0.25">
      <c r="A44" s="64" t="s">
        <v>11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</row>
    <row r="45" spans="1:20" s="3" customFormat="1" ht="14.1" customHeight="1" thickBot="1" x14ac:dyDescent="0.3">
      <c r="A45" s="85" t="s">
        <v>12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s="38" customFormat="1" ht="14.1" customHeight="1" thickTop="1" x14ac:dyDescent="0.25">
      <c r="A46" s="68" t="str">
        <f>A15</f>
        <v xml:space="preserve">Tρέχον έτος </v>
      </c>
      <c r="B46" s="78">
        <f t="shared" ref="B46:T46" si="10">IF(B31=0,"",(B15/B31 -1))</f>
        <v>0.20351073407667508</v>
      </c>
      <c r="C46" s="78">
        <f t="shared" si="10"/>
        <v>0.13274571263760926</v>
      </c>
      <c r="D46" s="78">
        <f t="shared" si="10"/>
        <v>0.72889011799410031</v>
      </c>
      <c r="E46" s="78">
        <f t="shared" si="10"/>
        <v>0.90135396518375233</v>
      </c>
      <c r="F46" s="78" t="str">
        <f t="shared" si="10"/>
        <v/>
      </c>
      <c r="G46" s="78">
        <f t="shared" si="10"/>
        <v>0.40373163953949986</v>
      </c>
      <c r="H46" s="78">
        <f t="shared" si="10"/>
        <v>-0.19807344972907892</v>
      </c>
      <c r="I46" s="78">
        <f t="shared" si="10"/>
        <v>4.1254777909582208E-2</v>
      </c>
      <c r="J46" s="78">
        <f t="shared" si="10"/>
        <v>1.3131313131313131</v>
      </c>
      <c r="K46" s="78">
        <f t="shared" si="10"/>
        <v>-1</v>
      </c>
      <c r="L46" s="78">
        <f t="shared" si="10"/>
        <v>-0.62749003984063745</v>
      </c>
      <c r="M46" s="78">
        <f t="shared" si="10"/>
        <v>-0.62676056338028174</v>
      </c>
      <c r="N46" s="78">
        <f t="shared" si="10"/>
        <v>-0.39672801635991817</v>
      </c>
      <c r="O46" s="78">
        <f t="shared" si="10"/>
        <v>0.42526790750141008</v>
      </c>
      <c r="P46" s="78" t="str">
        <f t="shared" si="10"/>
        <v/>
      </c>
      <c r="Q46" s="78" t="str">
        <f t="shared" si="10"/>
        <v/>
      </c>
      <c r="R46" s="78" t="str">
        <f t="shared" si="10"/>
        <v/>
      </c>
      <c r="S46" s="78" t="str">
        <f t="shared" si="10"/>
        <v/>
      </c>
      <c r="T46" s="78">
        <f t="shared" si="10"/>
        <v>0.18723214160036794</v>
      </c>
    </row>
    <row r="47" spans="1:20" s="3" customFormat="1" ht="14.1" customHeight="1" x14ac:dyDescent="0.25">
      <c r="A47" s="79"/>
      <c r="B47" s="80"/>
      <c r="C47" s="80"/>
      <c r="D47" s="8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s="21" customFormat="1" ht="14.1" customHeight="1" x14ac:dyDescent="0.2">
      <c r="A48" s="47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s="21" customFormat="1" ht="14.1" customHeight="1" x14ac:dyDescent="0.2">
      <c r="A49" s="47" t="s">
        <v>33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s="3" customFormat="1" ht="15" customHeight="1" x14ac:dyDescent="0.25">
      <c r="A50" s="81"/>
      <c r="B50" s="82"/>
      <c r="C50" s="82"/>
      <c r="D50" s="82"/>
      <c r="E50" s="82"/>
      <c r="F50" s="82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</row>
    <row r="51" spans="1:20" s="3" customFormat="1" ht="15" customHeight="1" x14ac:dyDescent="0.25">
      <c r="A51" s="81"/>
      <c r="B51" s="82"/>
      <c r="C51" s="82"/>
      <c r="D51" s="82"/>
      <c r="E51" s="82"/>
      <c r="F51" s="82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spans="1:20" ht="15" customHeight="1" x14ac:dyDescent="0.25">
      <c r="A52" s="83"/>
      <c r="B52" s="71"/>
      <c r="C52" s="71"/>
      <c r="T52" s="98"/>
    </row>
    <row r="53" spans="1:20" ht="15" customHeight="1" x14ac:dyDescent="0.25">
      <c r="B53" s="71"/>
      <c r="C53" s="71"/>
      <c r="T53" s="101"/>
    </row>
    <row r="54" spans="1:20" ht="15" customHeight="1" x14ac:dyDescent="0.25">
      <c r="B54" s="71"/>
      <c r="C54" s="71"/>
      <c r="T54" s="99"/>
    </row>
    <row r="55" spans="1:20" ht="15" customHeight="1" x14ac:dyDescent="0.25">
      <c r="T55" s="100"/>
    </row>
  </sheetData>
  <conditionalFormatting sqref="B16:O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T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Q64"/>
  <sheetViews>
    <sheetView showGridLines="0" showZeros="0" zoomScaleNormal="100" workbookViewId="0"/>
  </sheetViews>
  <sheetFormatPr defaultRowHeight="15" customHeight="1" x14ac:dyDescent="0.25"/>
  <cols>
    <col min="1" max="1" width="17.7109375" style="8" customWidth="1"/>
    <col min="2" max="10" width="10.7109375" style="14" customWidth="1"/>
    <col min="11" max="11" width="10.7109375" style="8" customWidth="1"/>
    <col min="12" max="15" width="8.85546875" style="8"/>
  </cols>
  <sheetData>
    <row r="1" spans="1:17" s="3" customFormat="1" ht="14.1" customHeight="1" x14ac:dyDescent="0.25">
      <c r="A1" s="10"/>
      <c r="B1" s="46"/>
      <c r="C1" s="46"/>
      <c r="D1" s="46"/>
      <c r="E1" s="46"/>
      <c r="F1" s="46"/>
      <c r="G1" s="46"/>
      <c r="H1" s="46"/>
      <c r="I1" s="46"/>
      <c r="J1" s="14"/>
      <c r="K1" s="8"/>
      <c r="L1" s="8"/>
      <c r="M1" s="8"/>
      <c r="N1" s="8"/>
      <c r="O1" s="8"/>
    </row>
    <row r="2" spans="1:17" ht="15" customHeight="1" x14ac:dyDescent="0.25">
      <c r="A2" s="9" t="s">
        <v>57</v>
      </c>
      <c r="B2" s="22"/>
      <c r="C2" s="22"/>
      <c r="D2" s="22"/>
      <c r="E2" s="22"/>
      <c r="F2" s="22"/>
      <c r="G2" s="22"/>
      <c r="H2" s="22"/>
      <c r="I2" s="22"/>
    </row>
    <row r="3" spans="1:17" s="2" customFormat="1" ht="13.5" customHeight="1" x14ac:dyDescent="0.25">
      <c r="A3" s="24" t="s">
        <v>62</v>
      </c>
      <c r="B3" s="110" t="s">
        <v>55</v>
      </c>
      <c r="C3" s="111"/>
      <c r="D3" s="111"/>
      <c r="E3" s="110" t="s">
        <v>56</v>
      </c>
      <c r="F3" s="111"/>
      <c r="G3" s="111"/>
      <c r="H3" s="110" t="s">
        <v>58</v>
      </c>
      <c r="I3" s="111"/>
      <c r="J3" s="111"/>
      <c r="K3" s="8"/>
      <c r="L3" s="8"/>
      <c r="M3" s="8"/>
      <c r="N3" s="8"/>
      <c r="O3" s="8"/>
    </row>
    <row r="4" spans="1:17" s="3" customFormat="1" ht="14.1" customHeight="1" x14ac:dyDescent="0.25">
      <c r="A4" s="28"/>
      <c r="B4" s="25">
        <f>'table 1'!A2</f>
        <v>2024</v>
      </c>
      <c r="C4" s="25">
        <f>'table 1'!A17</f>
        <v>2023</v>
      </c>
      <c r="D4" s="25" t="str">
        <f>'table 1'!A33</f>
        <v>Δ2024/23</v>
      </c>
      <c r="E4" s="25">
        <f>B4</f>
        <v>2024</v>
      </c>
      <c r="F4" s="25">
        <f>C4</f>
        <v>2023</v>
      </c>
      <c r="G4" s="25" t="str">
        <f>D4</f>
        <v>Δ2024/23</v>
      </c>
      <c r="H4" s="25">
        <f>B4</f>
        <v>2024</v>
      </c>
      <c r="I4" s="25">
        <f>C4</f>
        <v>2023</v>
      </c>
      <c r="J4" s="25" t="str">
        <f>D4</f>
        <v>Δ2024/23</v>
      </c>
      <c r="K4" s="8"/>
      <c r="L4" s="8"/>
      <c r="M4" s="8"/>
      <c r="N4" s="8"/>
      <c r="O4" s="8"/>
      <c r="P4" s="30"/>
    </row>
    <row r="5" spans="1:17" s="3" customFormat="1" ht="14.1" customHeight="1" x14ac:dyDescent="0.25">
      <c r="A5" s="31" t="s">
        <v>1</v>
      </c>
      <c r="B5" s="32">
        <f>'table 1'!T3-'table 1'!B3</f>
        <v>117702</v>
      </c>
      <c r="C5" s="32">
        <f>'table 1'!T18-'table 1'!B18</f>
        <v>106354</v>
      </c>
      <c r="D5" s="44">
        <f>IFERROR(B5/C5-1,"")</f>
        <v>0.10670026515222752</v>
      </c>
      <c r="E5" s="32">
        <f>SUM('table 1'!D3:F3)</f>
        <v>0</v>
      </c>
      <c r="F5" s="32">
        <f>SUM('table 1'!D18:F18)</f>
        <v>0</v>
      </c>
      <c r="G5" s="44" t="str">
        <f>IFERROR(E5/F5-1,"")</f>
        <v/>
      </c>
      <c r="H5" s="32">
        <f>SUM('table 1'!M3:N3)</f>
        <v>0</v>
      </c>
      <c r="I5" s="32">
        <f>SUM('table 1'!M18:N18)</f>
        <v>0</v>
      </c>
      <c r="J5" s="44" t="str">
        <f>IFERROR(H5/I5-1,"")</f>
        <v/>
      </c>
      <c r="K5" s="8"/>
      <c r="L5" s="8"/>
      <c r="M5" s="8"/>
      <c r="N5" s="8"/>
      <c r="O5" s="8"/>
      <c r="P5" s="30"/>
      <c r="Q5" s="33"/>
    </row>
    <row r="6" spans="1:17" s="3" customFormat="1" ht="14.1" customHeight="1" x14ac:dyDescent="0.25">
      <c r="A6" s="28" t="s">
        <v>2</v>
      </c>
      <c r="B6" s="29">
        <f>'table 1'!T4-'table 1'!B4</f>
        <v>112802</v>
      </c>
      <c r="C6" s="29">
        <f>'table 1'!T19-'table 1'!B19</f>
        <v>101160</v>
      </c>
      <c r="D6" s="43">
        <f>IFERROR(B6/C6-1,"")</f>
        <v>0.11508501383946235</v>
      </c>
      <c r="E6" s="29">
        <f>SUM('table 1'!D4:F4)</f>
        <v>3762</v>
      </c>
      <c r="F6" s="29">
        <f>SUM('table 1'!D19:F19)</f>
        <v>0</v>
      </c>
      <c r="G6" s="43" t="str">
        <f>IFERROR(E6/F6-1,"")</f>
        <v/>
      </c>
      <c r="H6" s="29">
        <f>SUM('table 1'!M4:N4)</f>
        <v>0</v>
      </c>
      <c r="I6" s="29">
        <f>SUM('table 1'!M19:N19)</f>
        <v>0</v>
      </c>
      <c r="J6" s="43" t="str">
        <f>IFERROR(H6/I6-1,"")</f>
        <v/>
      </c>
      <c r="K6" s="8"/>
      <c r="L6" s="8"/>
      <c r="M6" s="8"/>
      <c r="N6" s="8"/>
      <c r="O6" s="8"/>
      <c r="P6" s="30"/>
    </row>
    <row r="7" spans="1:17" s="3" customFormat="1" ht="14.1" customHeight="1" x14ac:dyDescent="0.25">
      <c r="A7" s="31" t="s">
        <v>3</v>
      </c>
      <c r="B7" s="32">
        <f>'table 1'!T5-'table 1'!B5</f>
        <v>207738</v>
      </c>
      <c r="C7" s="32">
        <f>'table 1'!T20-'table 1'!B20</f>
        <v>174880</v>
      </c>
      <c r="D7" s="44">
        <f>IFERROR(B7/C7-1,"")</f>
        <v>0.18788883806038426</v>
      </c>
      <c r="E7" s="32">
        <f>SUM('table 1'!D5:F5)</f>
        <v>15976</v>
      </c>
      <c r="F7" s="32">
        <f>SUM('table 1'!D20:F20)</f>
        <v>11365</v>
      </c>
      <c r="G7" s="44">
        <f>IFERROR(E7/F7-1,"")</f>
        <v>0.40571931368235803</v>
      </c>
      <c r="H7" s="32">
        <f>SUM('table 1'!M5:N5)</f>
        <v>2035</v>
      </c>
      <c r="I7" s="32">
        <f>SUM('table 1'!M20:N20)</f>
        <v>3644</v>
      </c>
      <c r="J7" s="44">
        <f>IFERROR(H7/I7-1,"")</f>
        <v>-0.44154774972557631</v>
      </c>
      <c r="K7" s="8"/>
      <c r="L7" s="8"/>
      <c r="M7" s="8"/>
      <c r="N7" s="8"/>
      <c r="O7" s="8"/>
      <c r="P7" s="30"/>
      <c r="Q7" s="33"/>
    </row>
    <row r="8" spans="1:17" s="3" customFormat="1" ht="14.1" customHeight="1" x14ac:dyDescent="0.25">
      <c r="A8" s="28" t="s">
        <v>4</v>
      </c>
      <c r="B8" s="29">
        <f>'table 1'!T6-'table 1'!B6</f>
        <v>0</v>
      </c>
      <c r="C8" s="29">
        <f>'table 1'!T21-'table 1'!B21</f>
        <v>800156</v>
      </c>
      <c r="D8" s="43"/>
      <c r="E8" s="29">
        <f>SUM('table 1'!D6:F6)</f>
        <v>0</v>
      </c>
      <c r="F8" s="29">
        <f>SUM('table 1'!D21:F21)</f>
        <v>175979</v>
      </c>
      <c r="G8" s="43"/>
      <c r="H8" s="29">
        <f>SUM('table 1'!M6:N6)</f>
        <v>0</v>
      </c>
      <c r="I8" s="29">
        <f>SUM('table 1'!M21:N21)</f>
        <v>45746</v>
      </c>
      <c r="J8" s="43"/>
      <c r="K8" s="8"/>
      <c r="L8" s="8"/>
      <c r="M8" s="8"/>
      <c r="N8" s="8"/>
      <c r="O8" s="8"/>
      <c r="P8" s="30"/>
    </row>
    <row r="9" spans="1:17" s="3" customFormat="1" ht="14.1" customHeight="1" x14ac:dyDescent="0.25">
      <c r="A9" s="31" t="s">
        <v>5</v>
      </c>
      <c r="B9" s="32">
        <f>'table 1'!T7-'table 1'!B7</f>
        <v>0</v>
      </c>
      <c r="C9" s="32">
        <f>'table 1'!T22-'table 1'!B22</f>
        <v>1846339</v>
      </c>
      <c r="D9" s="44"/>
      <c r="E9" s="32">
        <f>SUM('table 1'!D7:F7)</f>
        <v>0</v>
      </c>
      <c r="F9" s="32">
        <f>SUM('table 1'!D22:F22)</f>
        <v>492446</v>
      </c>
      <c r="G9" s="44"/>
      <c r="H9" s="32">
        <f>SUM('table 1'!M7:N7)</f>
        <v>0</v>
      </c>
      <c r="I9" s="32">
        <f>SUM('table 1'!M22:N22)</f>
        <v>113566</v>
      </c>
      <c r="J9" s="44"/>
      <c r="K9" s="8"/>
      <c r="L9" s="8"/>
      <c r="M9" s="8"/>
      <c r="N9" s="8"/>
      <c r="O9" s="8"/>
      <c r="P9" s="30"/>
      <c r="Q9" s="33"/>
    </row>
    <row r="10" spans="1:17" s="3" customFormat="1" ht="14.1" customHeight="1" x14ac:dyDescent="0.25">
      <c r="A10" s="28" t="s">
        <v>6</v>
      </c>
      <c r="B10" s="29">
        <f>'table 1'!T8-'table 1'!B8</f>
        <v>0</v>
      </c>
      <c r="C10" s="29">
        <f>'table 1'!T23-'table 1'!B23</f>
        <v>2777901</v>
      </c>
      <c r="D10" s="43"/>
      <c r="E10" s="29">
        <f>SUM('table 1'!D8:F8)</f>
        <v>0</v>
      </c>
      <c r="F10" s="29">
        <f>SUM('table 1'!D23:F23)</f>
        <v>694747</v>
      </c>
      <c r="G10" s="43"/>
      <c r="H10" s="29">
        <f>SUM('table 1'!M8:N8)</f>
        <v>0</v>
      </c>
      <c r="I10" s="29">
        <f>SUM('table 1'!M23:N23)</f>
        <v>216958</v>
      </c>
      <c r="J10" s="43"/>
      <c r="K10" s="8"/>
      <c r="L10" s="8"/>
      <c r="M10" s="8"/>
      <c r="N10" s="8"/>
      <c r="O10" s="8"/>
      <c r="P10" s="30"/>
    </row>
    <row r="11" spans="1:17" s="3" customFormat="1" ht="14.1" customHeight="1" x14ac:dyDescent="0.25">
      <c r="A11" s="31" t="s">
        <v>7</v>
      </c>
      <c r="B11" s="32">
        <f>'table 1'!T9-'table 1'!B9</f>
        <v>0</v>
      </c>
      <c r="C11" s="32">
        <f>'table 1'!T24-'table 1'!B24</f>
        <v>3462255</v>
      </c>
      <c r="D11" s="44"/>
      <c r="E11" s="32">
        <f>SUM('table 1'!D9:F9)</f>
        <v>0</v>
      </c>
      <c r="F11" s="32">
        <f>SUM('table 1'!D24:F24)</f>
        <v>783117</v>
      </c>
      <c r="G11" s="44"/>
      <c r="H11" s="32">
        <f>SUM('table 1'!M9:N9)</f>
        <v>0</v>
      </c>
      <c r="I11" s="32">
        <f>SUM('table 1'!M24:N24)</f>
        <v>326240</v>
      </c>
      <c r="J11" s="44"/>
      <c r="K11" s="8"/>
      <c r="L11" s="8"/>
      <c r="M11" s="8"/>
      <c r="N11" s="8"/>
      <c r="O11" s="8"/>
      <c r="P11" s="30"/>
      <c r="Q11" s="33"/>
    </row>
    <row r="12" spans="1:17" s="3" customFormat="1" ht="14.1" customHeight="1" x14ac:dyDescent="0.25">
      <c r="A12" s="28" t="s">
        <v>8</v>
      </c>
      <c r="B12" s="29">
        <f>'table 1'!T10-'table 1'!B10</f>
        <v>0</v>
      </c>
      <c r="C12" s="29">
        <f>'table 1'!T25-'table 1'!B25</f>
        <v>3326048</v>
      </c>
      <c r="D12" s="43"/>
      <c r="E12" s="29">
        <f>SUM('table 1'!D10:F10)</f>
        <v>0</v>
      </c>
      <c r="F12" s="29">
        <f>SUM('table 1'!D25:F25)</f>
        <v>801467</v>
      </c>
      <c r="G12" s="43"/>
      <c r="H12" s="29">
        <f>SUM('table 1'!M10:N10)</f>
        <v>0</v>
      </c>
      <c r="I12" s="29">
        <f>SUM('table 1'!M25:N25)</f>
        <v>302306</v>
      </c>
      <c r="J12" s="43"/>
      <c r="K12" s="8"/>
      <c r="L12" s="8"/>
      <c r="M12" s="8"/>
      <c r="N12" s="8"/>
      <c r="O12" s="8"/>
      <c r="P12" s="30"/>
    </row>
    <row r="13" spans="1:17" s="3" customFormat="1" ht="14.1" customHeight="1" x14ac:dyDescent="0.25">
      <c r="A13" s="31" t="s">
        <v>9</v>
      </c>
      <c r="B13" s="32">
        <f>'table 1'!T11-'table 1'!B11</f>
        <v>0</v>
      </c>
      <c r="C13" s="32">
        <f>'table 1'!T26-'table 1'!B26</f>
        <v>2641355</v>
      </c>
      <c r="D13" s="44"/>
      <c r="E13" s="32">
        <f>SUM('table 1'!D11:F11)</f>
        <v>0</v>
      </c>
      <c r="F13" s="32">
        <f>SUM('table 1'!D26:F26)</f>
        <v>675821</v>
      </c>
      <c r="G13" s="44"/>
      <c r="H13" s="32">
        <f>SUM('table 1'!M11:N11)</f>
        <v>0</v>
      </c>
      <c r="I13" s="32">
        <f>SUM('table 1'!M26:N26)</f>
        <v>197502</v>
      </c>
      <c r="J13" s="44"/>
      <c r="K13" s="8"/>
      <c r="L13" s="8"/>
      <c r="M13" s="8"/>
      <c r="N13" s="8"/>
      <c r="O13" s="8"/>
      <c r="P13" s="30"/>
      <c r="Q13" s="33"/>
    </row>
    <row r="14" spans="1:17" s="3" customFormat="1" ht="14.1" customHeight="1" x14ac:dyDescent="0.25">
      <c r="A14" s="28" t="s">
        <v>10</v>
      </c>
      <c r="B14" s="29">
        <f>'table 1'!T12-'table 1'!B12</f>
        <v>0</v>
      </c>
      <c r="C14" s="29">
        <f>'table 1'!T27-'table 1'!B27</f>
        <v>1390045</v>
      </c>
      <c r="D14" s="43"/>
      <c r="E14" s="29">
        <f>SUM('table 1'!D12:F12)</f>
        <v>0</v>
      </c>
      <c r="F14" s="29">
        <f>SUM('table 1'!D27:F27)</f>
        <v>386391</v>
      </c>
      <c r="G14" s="43"/>
      <c r="H14" s="29">
        <f>SUM('table 1'!M12:N12)</f>
        <v>0</v>
      </c>
      <c r="I14" s="29">
        <f>SUM('table 1'!M27:N27)</f>
        <v>82696</v>
      </c>
      <c r="J14" s="43"/>
      <c r="K14" s="8"/>
      <c r="L14" s="8"/>
      <c r="M14" s="8"/>
      <c r="N14" s="8"/>
      <c r="O14" s="8"/>
      <c r="P14" s="30"/>
    </row>
    <row r="15" spans="1:17" s="3" customFormat="1" ht="14.1" customHeight="1" x14ac:dyDescent="0.25">
      <c r="A15" s="31" t="s">
        <v>11</v>
      </c>
      <c r="B15" s="32">
        <f>'table 1'!T13-'table 1'!B13</f>
        <v>0</v>
      </c>
      <c r="C15" s="32">
        <f>'table 1'!T28-'table 1'!B28</f>
        <v>133181</v>
      </c>
      <c r="D15" s="44"/>
      <c r="E15" s="32">
        <f>SUM('table 1'!D13:F13)</f>
        <v>0</v>
      </c>
      <c r="F15" s="32">
        <f>SUM('table 1'!D28:F28)</f>
        <v>6463</v>
      </c>
      <c r="G15" s="44"/>
      <c r="H15" s="32">
        <f>SUM('table 1'!M13:N13)</f>
        <v>0</v>
      </c>
      <c r="I15" s="32">
        <f>SUM('table 1'!M28:N28)</f>
        <v>598</v>
      </c>
      <c r="J15" s="44"/>
      <c r="K15" s="8"/>
      <c r="L15" s="8"/>
      <c r="M15" s="8"/>
      <c r="N15" s="8"/>
      <c r="O15" s="8"/>
      <c r="P15" s="8"/>
      <c r="Q15" s="8"/>
    </row>
    <row r="16" spans="1:17" s="3" customFormat="1" ht="14.1" customHeight="1" thickBot="1" x14ac:dyDescent="0.3">
      <c r="A16" s="90" t="s">
        <v>12</v>
      </c>
      <c r="B16" s="91">
        <f>'table 1'!T14-'table 1'!B14</f>
        <v>0</v>
      </c>
      <c r="C16" s="91">
        <f>'table 1'!T29-'table 1'!B29</f>
        <v>182437</v>
      </c>
      <c r="D16" s="92"/>
      <c r="E16" s="91">
        <f>SUM('table 1'!D14:F14)</f>
        <v>0</v>
      </c>
      <c r="F16" s="91">
        <f>SUM('table 1'!D29:F29)</f>
        <v>305</v>
      </c>
      <c r="G16" s="92"/>
      <c r="H16" s="91">
        <f>SUM('table 1'!M14:N14)</f>
        <v>0</v>
      </c>
      <c r="I16" s="91">
        <f>SUM('table 1'!M29:N29)</f>
        <v>0</v>
      </c>
      <c r="J16" s="92"/>
      <c r="K16" s="8"/>
      <c r="L16" s="8"/>
      <c r="M16" s="8"/>
      <c r="N16" s="8"/>
      <c r="O16" s="8"/>
      <c r="P16" s="8"/>
      <c r="Q16" s="8"/>
    </row>
    <row r="17" spans="1:17" s="38" customFormat="1" ht="14.1" customHeight="1" thickTop="1" x14ac:dyDescent="0.25">
      <c r="A17" s="39" t="s">
        <v>13</v>
      </c>
      <c r="B17" s="40">
        <f>SUM(B5:B7)</f>
        <v>438242</v>
      </c>
      <c r="C17" s="40">
        <f>SUM(C5:C7)</f>
        <v>382394</v>
      </c>
      <c r="D17" s="56">
        <f>IFERROR(B17/C17-1,"")</f>
        <v>0.14604831665768825</v>
      </c>
      <c r="E17" s="40">
        <f>SUM(E5:E7)</f>
        <v>19738</v>
      </c>
      <c r="F17" s="40">
        <f>SUM(F5:F7)</f>
        <v>11365</v>
      </c>
      <c r="G17" s="56">
        <f>IFERROR(E17/F17-1,"")</f>
        <v>0.73673559172899261</v>
      </c>
      <c r="H17" s="40">
        <f>SUM(H5:H7)</f>
        <v>2035</v>
      </c>
      <c r="I17" s="40">
        <f>SUM(I5:I7)</f>
        <v>3644</v>
      </c>
      <c r="J17" s="56">
        <f>IFERROR(H17/I17-1,"")</f>
        <v>-0.44154774972557631</v>
      </c>
      <c r="K17" s="9"/>
      <c r="L17" s="9"/>
      <c r="M17" s="9"/>
      <c r="N17" s="9"/>
      <c r="O17" s="9"/>
      <c r="P17" s="9"/>
      <c r="Q17" s="9"/>
    </row>
    <row r="18" spans="1:17" s="3" customFormat="1" ht="14.1" customHeight="1" x14ac:dyDescent="0.25">
      <c r="A18" s="52"/>
      <c r="B18" s="54"/>
      <c r="C18" s="54"/>
      <c r="D18" s="55"/>
      <c r="E18" s="54"/>
      <c r="F18" s="54"/>
      <c r="G18" s="55"/>
      <c r="H18" s="54"/>
      <c r="I18" s="54"/>
      <c r="J18" s="55"/>
      <c r="K18" s="8"/>
      <c r="L18" s="8"/>
      <c r="M18" s="8"/>
      <c r="N18" s="8"/>
      <c r="O18" s="8"/>
      <c r="P18" s="8"/>
      <c r="Q18" s="8"/>
    </row>
    <row r="19" spans="1:17" s="2" customFormat="1" ht="13.5" customHeight="1" x14ac:dyDescent="0.25">
      <c r="A19" s="51" t="s">
        <v>62</v>
      </c>
      <c r="B19" s="110" t="s">
        <v>59</v>
      </c>
      <c r="C19" s="111"/>
      <c r="D19" s="111"/>
      <c r="E19" s="110" t="s">
        <v>60</v>
      </c>
      <c r="F19" s="111"/>
      <c r="G19" s="111"/>
      <c r="H19" s="110" t="s">
        <v>61</v>
      </c>
      <c r="I19" s="111"/>
      <c r="J19" s="111"/>
      <c r="K19" s="8"/>
      <c r="L19" s="8"/>
      <c r="M19" s="8"/>
      <c r="N19" s="8"/>
      <c r="O19" s="8"/>
      <c r="P19" s="8"/>
      <c r="Q19" s="8"/>
    </row>
    <row r="20" spans="1:17" s="3" customFormat="1" ht="14.1" customHeight="1" x14ac:dyDescent="0.25">
      <c r="A20" s="28"/>
      <c r="B20" s="25">
        <f>B4</f>
        <v>2024</v>
      </c>
      <c r="C20" s="25">
        <f t="shared" ref="C20:D20" si="0">C4</f>
        <v>2023</v>
      </c>
      <c r="D20" s="25" t="str">
        <f t="shared" si="0"/>
        <v>Δ2024/23</v>
      </c>
      <c r="E20" s="25">
        <f>B4</f>
        <v>2024</v>
      </c>
      <c r="F20" s="25">
        <f>C4</f>
        <v>2023</v>
      </c>
      <c r="G20" s="25" t="str">
        <f>D4</f>
        <v>Δ2024/23</v>
      </c>
      <c r="H20" s="25">
        <f>B4</f>
        <v>2024</v>
      </c>
      <c r="I20" s="25">
        <f>C4</f>
        <v>2023</v>
      </c>
      <c r="J20" s="25" t="str">
        <f>D4</f>
        <v>Δ2024/23</v>
      </c>
      <c r="K20" s="8"/>
      <c r="L20" s="8"/>
      <c r="M20" s="8"/>
      <c r="N20" s="8"/>
      <c r="O20" s="8"/>
      <c r="P20" s="8"/>
      <c r="Q20" s="8"/>
    </row>
    <row r="21" spans="1:17" s="3" customFormat="1" ht="14.1" customHeight="1" x14ac:dyDescent="0.25">
      <c r="A21" s="31" t="s">
        <v>1</v>
      </c>
      <c r="B21" s="32">
        <f>SUM('table 1'!G3:H3)</f>
        <v>3083</v>
      </c>
      <c r="C21" s="32">
        <f>SUM('table 1'!G18:H18)</f>
        <v>3016</v>
      </c>
      <c r="D21" s="44">
        <f>IFERROR(B21/C21-1,"")</f>
        <v>2.221485411140578E-2</v>
      </c>
      <c r="E21" s="32">
        <f>SUM('table 1'!I3:L3)</f>
        <v>0</v>
      </c>
      <c r="F21" s="32">
        <f>SUM('table 1'!I18:L18)</f>
        <v>0</v>
      </c>
      <c r="G21" s="44" t="str">
        <f>IFERROR(E21/F21-1,"")</f>
        <v/>
      </c>
      <c r="H21" s="32">
        <f>SUM('table 1'!O3:O3)</f>
        <v>0</v>
      </c>
      <c r="I21" s="32">
        <f>SUM('table 1'!O18:O18)</f>
        <v>0</v>
      </c>
      <c r="J21" s="50" t="str">
        <f>IFERROR(H21/I21-1,"")</f>
        <v/>
      </c>
      <c r="K21" s="8"/>
      <c r="L21" s="8"/>
      <c r="M21" s="8"/>
      <c r="N21" s="8"/>
      <c r="O21" s="8"/>
      <c r="P21" s="8"/>
      <c r="Q21" s="8"/>
    </row>
    <row r="22" spans="1:17" s="3" customFormat="1" ht="14.1" customHeight="1" x14ac:dyDescent="0.25">
      <c r="A22" s="28" t="s">
        <v>2</v>
      </c>
      <c r="B22" s="29">
        <f>SUM('table 1'!G4:H4)</f>
        <v>3712</v>
      </c>
      <c r="C22" s="29">
        <f>SUM('table 1'!G19:H19)</f>
        <v>3043</v>
      </c>
      <c r="D22" s="43">
        <f>IFERROR(B22/C22-1,"")</f>
        <v>0.2198488333881039</v>
      </c>
      <c r="E22" s="29">
        <f>SUM('table 1'!I4:L4)</f>
        <v>0</v>
      </c>
      <c r="F22" s="29">
        <f>SUM('table 1'!I19:L19)</f>
        <v>0</v>
      </c>
      <c r="G22" s="43" t="str">
        <f>IFERROR(E22/F22-1,"")</f>
        <v/>
      </c>
      <c r="H22" s="29">
        <f>SUM('table 1'!O4:O4)</f>
        <v>250</v>
      </c>
      <c r="I22" s="29">
        <f>SUM('table 1'!O19:O19)</f>
        <v>279</v>
      </c>
      <c r="J22" s="43">
        <f>IFERROR(H22/I22-1,"")</f>
        <v>-0.10394265232974909</v>
      </c>
      <c r="K22" s="8"/>
      <c r="L22" s="8"/>
      <c r="M22" s="8"/>
      <c r="N22" s="8"/>
      <c r="O22" s="8"/>
      <c r="P22" s="8"/>
      <c r="Q22" s="8"/>
    </row>
    <row r="23" spans="1:17" s="3" customFormat="1" ht="14.1" customHeight="1" x14ac:dyDescent="0.25">
      <c r="A23" s="31" t="s">
        <v>3</v>
      </c>
      <c r="B23" s="32">
        <f>SUM('table 1'!G5:H5)</f>
        <v>27281</v>
      </c>
      <c r="C23" s="32">
        <f>SUM('table 1'!G20:H20)</f>
        <v>23201</v>
      </c>
      <c r="D23" s="44">
        <f>IFERROR(B23/C23-1,"")</f>
        <v>0.17585448903064527</v>
      </c>
      <c r="E23" s="32">
        <f>SUM('table 1'!I5:L5)</f>
        <v>8316</v>
      </c>
      <c r="F23" s="32">
        <f>SUM('table 1'!I20:L20)</f>
        <v>8703</v>
      </c>
      <c r="G23" s="44">
        <f>IFERROR(E23/F23-1,"")</f>
        <v>-4.4467425025853102E-2</v>
      </c>
      <c r="H23" s="32">
        <f>SUM('table 1'!O5:O5)</f>
        <v>2277</v>
      </c>
      <c r="I23" s="32">
        <f>SUM('table 1'!O20:O20)</f>
        <v>1494</v>
      </c>
      <c r="J23" s="44">
        <f>IFERROR(H23/I23-1,"")</f>
        <v>0.52409638554216875</v>
      </c>
      <c r="K23" s="8"/>
      <c r="L23" s="8"/>
      <c r="M23" s="8"/>
      <c r="N23" s="8"/>
      <c r="O23" s="8"/>
      <c r="P23" s="8"/>
      <c r="Q23" s="8"/>
    </row>
    <row r="24" spans="1:17" s="3" customFormat="1" ht="14.1" customHeight="1" x14ac:dyDescent="0.25">
      <c r="A24" s="28" t="s">
        <v>4</v>
      </c>
      <c r="B24" s="29">
        <f>SUM('table 1'!G6:H6)</f>
        <v>0</v>
      </c>
      <c r="C24" s="29">
        <f>SUM('table 1'!G21:H21)</f>
        <v>274671</v>
      </c>
      <c r="D24" s="43"/>
      <c r="E24" s="29">
        <f>SUM('table 1'!I6:L6)</f>
        <v>0</v>
      </c>
      <c r="F24" s="29">
        <f>SUM('table 1'!I21:L21)</f>
        <v>91875</v>
      </c>
      <c r="G24" s="43"/>
      <c r="H24" s="29">
        <f>SUM('table 1'!O6:O6)</f>
        <v>0</v>
      </c>
      <c r="I24" s="29">
        <f>SUM('table 1'!O21:O21)</f>
        <v>6230</v>
      </c>
      <c r="J24" s="43"/>
      <c r="K24" s="8"/>
      <c r="L24" s="8"/>
      <c r="M24" s="8"/>
      <c r="N24" s="8"/>
      <c r="O24" s="8"/>
      <c r="P24" s="8"/>
      <c r="Q24" s="8"/>
    </row>
    <row r="25" spans="1:17" s="3" customFormat="1" ht="14.1" customHeight="1" x14ac:dyDescent="0.25">
      <c r="A25" s="31" t="s">
        <v>5</v>
      </c>
      <c r="B25" s="32">
        <f>SUM('table 1'!G7:H7)</f>
        <v>0</v>
      </c>
      <c r="C25" s="32">
        <f>SUM('table 1'!G22:H22)</f>
        <v>565952</v>
      </c>
      <c r="D25" s="44"/>
      <c r="E25" s="32">
        <f>SUM('table 1'!I7:L7)</f>
        <v>0</v>
      </c>
      <c r="F25" s="32">
        <f>SUM('table 1'!I22:L22)</f>
        <v>365424</v>
      </c>
      <c r="G25" s="44"/>
      <c r="H25" s="32">
        <f>SUM('table 1'!O7:O7)</f>
        <v>0</v>
      </c>
      <c r="I25" s="32">
        <f>SUM('table 1'!O22:O22)</f>
        <v>14079</v>
      </c>
      <c r="J25" s="44"/>
      <c r="K25" s="8"/>
      <c r="L25" s="8"/>
      <c r="M25" s="8"/>
      <c r="N25" s="8"/>
      <c r="O25" s="8"/>
      <c r="P25" s="8"/>
      <c r="Q25" s="8"/>
    </row>
    <row r="26" spans="1:17" s="3" customFormat="1" ht="14.1" customHeight="1" x14ac:dyDescent="0.25">
      <c r="A26" s="28" t="s">
        <v>6</v>
      </c>
      <c r="B26" s="29">
        <f>SUM('table 1'!G8:H8)</f>
        <v>0</v>
      </c>
      <c r="C26" s="29">
        <f>SUM('table 1'!G23:H23)</f>
        <v>810844</v>
      </c>
      <c r="D26" s="43"/>
      <c r="E26" s="29">
        <f>SUM('table 1'!I8:L8)</f>
        <v>0</v>
      </c>
      <c r="F26" s="29">
        <f>SUM('table 1'!I23:L23)</f>
        <v>659930</v>
      </c>
      <c r="G26" s="43"/>
      <c r="H26" s="29">
        <f>SUM('table 1'!O8:O8)</f>
        <v>0</v>
      </c>
      <c r="I26" s="29">
        <f>SUM('table 1'!O23:O23)</f>
        <v>25368</v>
      </c>
      <c r="J26" s="43"/>
      <c r="K26" s="8"/>
      <c r="L26" s="8"/>
      <c r="M26" s="8"/>
      <c r="N26" s="8"/>
      <c r="O26" s="8"/>
      <c r="P26" s="8"/>
      <c r="Q26" s="8"/>
    </row>
    <row r="27" spans="1:17" s="3" customFormat="1" ht="14.1" customHeight="1" x14ac:dyDescent="0.25">
      <c r="A27" s="31" t="s">
        <v>7</v>
      </c>
      <c r="B27" s="32">
        <f>SUM('table 1'!G9:H9)</f>
        <v>0</v>
      </c>
      <c r="C27" s="32">
        <f>SUM('table 1'!G24:H24)</f>
        <v>1024015</v>
      </c>
      <c r="D27" s="44"/>
      <c r="E27" s="32">
        <f>SUM('table 1'!I9:L9)</f>
        <v>0</v>
      </c>
      <c r="F27" s="32">
        <f>SUM('table 1'!I24:L24)</f>
        <v>839712</v>
      </c>
      <c r="G27" s="44"/>
      <c r="H27" s="32">
        <f>SUM('table 1'!O9:O9)</f>
        <v>0</v>
      </c>
      <c r="I27" s="32">
        <f>SUM('table 1'!O24:O24)</f>
        <v>26200</v>
      </c>
      <c r="J27" s="44"/>
      <c r="K27" s="8"/>
      <c r="L27" s="8"/>
      <c r="M27" s="8"/>
      <c r="N27" s="8"/>
      <c r="O27" s="8"/>
      <c r="P27" s="8"/>
      <c r="Q27" s="8"/>
    </row>
    <row r="28" spans="1:17" s="3" customFormat="1" ht="14.1" customHeight="1" x14ac:dyDescent="0.25">
      <c r="A28" s="28" t="s">
        <v>8</v>
      </c>
      <c r="B28" s="29">
        <f>SUM('table 1'!G10:H10)</f>
        <v>0</v>
      </c>
      <c r="C28" s="29">
        <f>SUM('table 1'!G25:H25)</f>
        <v>967115</v>
      </c>
      <c r="D28" s="43"/>
      <c r="E28" s="29">
        <f>SUM('table 1'!I10:L10)</f>
        <v>0</v>
      </c>
      <c r="F28" s="29">
        <f>SUM('table 1'!I25:L25)</f>
        <v>798002</v>
      </c>
      <c r="G28" s="43"/>
      <c r="H28" s="29">
        <f>SUM('table 1'!O10:O10)</f>
        <v>0</v>
      </c>
      <c r="I28" s="29">
        <f>SUM('table 1'!O25:O25)</f>
        <v>25389</v>
      </c>
      <c r="J28" s="43"/>
      <c r="K28" s="8"/>
      <c r="L28" s="8"/>
      <c r="M28" s="8"/>
      <c r="N28" s="8"/>
      <c r="O28" s="8"/>
      <c r="P28" s="8"/>
      <c r="Q28" s="8"/>
    </row>
    <row r="29" spans="1:17" s="3" customFormat="1" ht="14.1" customHeight="1" x14ac:dyDescent="0.25">
      <c r="A29" s="31" t="s">
        <v>9</v>
      </c>
      <c r="B29" s="32">
        <f>SUM('table 1'!G11:H11)</f>
        <v>0</v>
      </c>
      <c r="C29" s="32">
        <f>SUM('table 1'!G26:H26)</f>
        <v>802533</v>
      </c>
      <c r="D29" s="44"/>
      <c r="E29" s="32">
        <f>SUM('table 1'!I11:L11)</f>
        <v>0</v>
      </c>
      <c r="F29" s="32">
        <f>SUM('table 1'!I26:L26)</f>
        <v>605731</v>
      </c>
      <c r="G29" s="44"/>
      <c r="H29" s="32">
        <f>SUM('table 1'!O11:O11)</f>
        <v>0</v>
      </c>
      <c r="I29" s="32">
        <f>SUM('table 1'!O26:O26)</f>
        <v>23259</v>
      </c>
      <c r="J29" s="44"/>
      <c r="K29" s="8"/>
      <c r="L29" s="8"/>
      <c r="M29" s="8"/>
      <c r="N29" s="8"/>
      <c r="O29" s="8"/>
      <c r="P29" s="8"/>
      <c r="Q29" s="8"/>
    </row>
    <row r="30" spans="1:17" s="3" customFormat="1" ht="14.1" customHeight="1" x14ac:dyDescent="0.25">
      <c r="A30" s="28" t="s">
        <v>10</v>
      </c>
      <c r="B30" s="29">
        <f>SUM('table 1'!G12:H12)</f>
        <v>0</v>
      </c>
      <c r="C30" s="29">
        <f>SUM('table 1'!G27:H27)</f>
        <v>483905</v>
      </c>
      <c r="D30" s="43"/>
      <c r="E30" s="29">
        <f>SUM('table 1'!I12:L12)</f>
        <v>0</v>
      </c>
      <c r="F30" s="29">
        <f>SUM('table 1'!I27:L27)</f>
        <v>207505</v>
      </c>
      <c r="G30" s="43"/>
      <c r="H30" s="29">
        <f>SUM('table 1'!O12:O12)</f>
        <v>0</v>
      </c>
      <c r="I30" s="29">
        <f>SUM('table 1'!O27:O27)</f>
        <v>11223</v>
      </c>
      <c r="J30" s="43"/>
      <c r="K30" s="8"/>
      <c r="L30" s="8"/>
      <c r="M30" s="8"/>
      <c r="N30" s="8"/>
      <c r="O30" s="8"/>
      <c r="P30" s="8"/>
      <c r="Q30" s="8"/>
    </row>
    <row r="31" spans="1:17" s="3" customFormat="1" ht="14.1" customHeight="1" x14ac:dyDescent="0.25">
      <c r="A31" s="31" t="s">
        <v>11</v>
      </c>
      <c r="B31" s="32">
        <f>SUM('table 1'!G13:H13)</f>
        <v>0</v>
      </c>
      <c r="C31" s="32">
        <f>SUM('table 1'!G28:H28)</f>
        <v>13134</v>
      </c>
      <c r="D31" s="44"/>
      <c r="E31" s="32">
        <f>SUM('table 1'!I13:L13)</f>
        <v>0</v>
      </c>
      <c r="F31" s="32">
        <f>SUM('table 1'!I28:L28)</f>
        <v>784</v>
      </c>
      <c r="G31" s="44"/>
      <c r="H31" s="32">
        <f>SUM('table 1'!O13:O13)</f>
        <v>0</v>
      </c>
      <c r="I31" s="32">
        <f>SUM('table 1'!O28:O28)</f>
        <v>1639</v>
      </c>
      <c r="J31" s="44"/>
      <c r="K31" s="8"/>
      <c r="L31" s="8"/>
      <c r="M31" s="8"/>
      <c r="N31" s="8"/>
      <c r="O31" s="8"/>
      <c r="P31" s="8"/>
      <c r="Q31" s="8"/>
    </row>
    <row r="32" spans="1:17" s="3" customFormat="1" ht="14.1" customHeight="1" thickBot="1" x14ac:dyDescent="0.3">
      <c r="A32" s="90" t="s">
        <v>12</v>
      </c>
      <c r="B32" s="91">
        <f>SUM('table 1'!G14:H14)</f>
        <v>0</v>
      </c>
      <c r="C32" s="91">
        <f>SUM('table 1'!G29:H29)</f>
        <v>35101</v>
      </c>
      <c r="D32" s="92"/>
      <c r="E32" s="91">
        <f>SUM('table 1'!I14:L14)</f>
        <v>0</v>
      </c>
      <c r="F32" s="91">
        <f>SUM('table 1'!I29:L29)</f>
        <v>18</v>
      </c>
      <c r="G32" s="92"/>
      <c r="H32" s="91">
        <f>SUM('table 1'!O14:O14)</f>
        <v>0</v>
      </c>
      <c r="I32" s="91">
        <f>SUM('table 1'!O29:O29)</f>
        <v>0</v>
      </c>
      <c r="J32" s="92"/>
      <c r="K32" s="8"/>
      <c r="L32" s="8"/>
      <c r="M32" s="8"/>
      <c r="N32" s="8"/>
      <c r="O32" s="8"/>
      <c r="P32" s="8"/>
      <c r="Q32" s="8"/>
    </row>
    <row r="33" spans="1:17" s="38" customFormat="1" ht="14.1" customHeight="1" thickTop="1" x14ac:dyDescent="0.25">
      <c r="A33" s="39" t="s">
        <v>13</v>
      </c>
      <c r="B33" s="40">
        <f>SUM(B21:B23)</f>
        <v>34076</v>
      </c>
      <c r="C33" s="40">
        <f>SUM(C21:C23)</f>
        <v>29260</v>
      </c>
      <c r="D33" s="56">
        <f>IFERROR(B33/C33-1,"")</f>
        <v>0.16459330143540662</v>
      </c>
      <c r="E33" s="40">
        <f>SUM(E21:E23)</f>
        <v>8316</v>
      </c>
      <c r="F33" s="40">
        <f>SUM(F21:F23)</f>
        <v>8703</v>
      </c>
      <c r="G33" s="56">
        <f>IFERROR(E33/F33-1,"")</f>
        <v>-4.4467425025853102E-2</v>
      </c>
      <c r="H33" s="40">
        <f>SUM(H21:H23)</f>
        <v>2527</v>
      </c>
      <c r="I33" s="40">
        <f>SUM(I21:I23)</f>
        <v>1773</v>
      </c>
      <c r="J33" s="56">
        <f>IFERROR(H33/I33-1,"")</f>
        <v>0.42526790750141008</v>
      </c>
      <c r="K33" s="9"/>
      <c r="L33" s="9"/>
      <c r="M33" s="9"/>
      <c r="N33" s="9"/>
      <c r="O33" s="9"/>
      <c r="P33" s="9"/>
      <c r="Q33" s="9"/>
    </row>
    <row r="34" spans="1:17" s="21" customFormat="1" ht="14.1" customHeight="1" x14ac:dyDescent="0.2">
      <c r="A34" s="47" t="s">
        <v>54</v>
      </c>
      <c r="B34" s="48"/>
      <c r="C34" s="48"/>
      <c r="D34" s="48"/>
      <c r="E34" s="48"/>
      <c r="F34" s="48"/>
      <c r="G34" s="48"/>
      <c r="H34" s="48"/>
      <c r="I34" s="48"/>
      <c r="J34" s="48"/>
      <c r="K34" s="8"/>
      <c r="L34" s="8"/>
      <c r="M34" s="8"/>
      <c r="N34" s="8"/>
      <c r="O34" s="8"/>
      <c r="P34" s="8"/>
      <c r="Q34" s="8"/>
    </row>
    <row r="35" spans="1:17" s="21" customFormat="1" ht="14.1" customHeight="1" x14ac:dyDescent="0.2">
      <c r="A35" s="47" t="s">
        <v>33</v>
      </c>
      <c r="B35" s="48"/>
      <c r="C35" s="48"/>
      <c r="D35" s="48"/>
      <c r="E35" s="48"/>
      <c r="F35" s="48"/>
      <c r="G35" s="48"/>
      <c r="H35" s="48"/>
      <c r="I35" s="48"/>
      <c r="J35" s="48"/>
      <c r="K35" s="8"/>
      <c r="L35" s="8"/>
      <c r="M35" s="8"/>
      <c r="N35" s="8"/>
      <c r="O35" s="8"/>
      <c r="P35" s="8"/>
      <c r="Q35" s="8"/>
    </row>
    <row r="36" spans="1:17" ht="15" customHeight="1" x14ac:dyDescent="0.25">
      <c r="A36" s="47"/>
    </row>
    <row r="50" spans="5:7" ht="15" customHeight="1" x14ac:dyDescent="0.25">
      <c r="E50" s="104"/>
      <c r="F50" s="102"/>
      <c r="G50" s="103"/>
    </row>
    <row r="59" spans="5:7" ht="15" customHeight="1" x14ac:dyDescent="0.25">
      <c r="E59" s="14">
        <f>E31</f>
        <v>0</v>
      </c>
    </row>
    <row r="60" spans="5:7" ht="15" customHeight="1" x14ac:dyDescent="0.25">
      <c r="E60" s="14">
        <f>E32</f>
        <v>0</v>
      </c>
    </row>
    <row r="61" spans="5:7" ht="15" customHeight="1" x14ac:dyDescent="0.25">
      <c r="E61" s="14">
        <f>E41/1000</f>
        <v>0</v>
      </c>
      <c r="F61" s="14">
        <f>(E41-F41)/1000</f>
        <v>0</v>
      </c>
      <c r="G61" s="14">
        <f>G41</f>
        <v>0</v>
      </c>
    </row>
    <row r="62" spans="5:7" ht="15" customHeight="1" x14ac:dyDescent="0.25">
      <c r="E62" s="14">
        <f>E34</f>
        <v>0</v>
      </c>
    </row>
    <row r="63" spans="5:7" ht="15" customHeight="1" x14ac:dyDescent="0.25">
      <c r="E63" s="14">
        <f>E43/1000</f>
        <v>0</v>
      </c>
      <c r="F63" s="14">
        <f>(E43-F43)/1000</f>
        <v>0</v>
      </c>
      <c r="G63" s="14">
        <f>G43</f>
        <v>0</v>
      </c>
    </row>
    <row r="64" spans="5:7" ht="15" customHeight="1" x14ac:dyDescent="0.25">
      <c r="E64" s="14">
        <f>E44/1000</f>
        <v>0</v>
      </c>
      <c r="F64" s="14">
        <f>(E44-F44)/1000</f>
        <v>0</v>
      </c>
      <c r="G64" s="14">
        <f>G44</f>
        <v>0</v>
      </c>
    </row>
  </sheetData>
  <mergeCells count="6">
    <mergeCell ref="H3:J3"/>
    <mergeCell ref="H19:J19"/>
    <mergeCell ref="B3:D3"/>
    <mergeCell ref="E3:G3"/>
    <mergeCell ref="B19:D19"/>
    <mergeCell ref="E19:G19"/>
  </mergeCells>
  <phoneticPr fontId="6" type="noConversion"/>
  <pageMargins left="0.25" right="0.25" top="0.75" bottom="0.75" header="0.3" footer="0.3"/>
  <pageSetup paperSize="9" scale="45" orientation="landscape" verticalDpi="598" r:id="rId1"/>
  <ignoredErrors>
    <ignoredError sqref="B21:J32 B34:J34 B33:C33" formulaRange="1"/>
    <ignoredError sqref="D5:D17" formula="1"/>
    <ignoredError sqref="E5:J17 D33:J33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R60"/>
  <sheetViews>
    <sheetView showGridLines="0" showZeros="0" zoomScale="80" zoomScaleNormal="80" workbookViewId="0"/>
  </sheetViews>
  <sheetFormatPr defaultColWidth="9.140625" defaultRowHeight="15" customHeight="1" x14ac:dyDescent="0.25"/>
  <cols>
    <col min="1" max="1" width="13.7109375" style="84" customWidth="1"/>
    <col min="2" max="2" width="11.42578125" style="59" bestFit="1" customWidth="1"/>
    <col min="3" max="3" width="14.5703125" style="59" bestFit="1" customWidth="1"/>
    <col min="4" max="14" width="10.7109375" style="59" customWidth="1"/>
    <col min="15" max="17" width="12.7109375" style="59" customWidth="1"/>
    <col min="18" max="18" width="11.42578125" style="59" customWidth="1"/>
  </cols>
  <sheetData>
    <row r="1" spans="1:18" s="1" customFormat="1" ht="21" customHeight="1" x14ac:dyDescent="0.3">
      <c r="A1" s="57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59"/>
      <c r="Q1" s="59"/>
      <c r="R1" s="59"/>
    </row>
    <row r="2" spans="1:18" s="2" customFormat="1" ht="13.5" customHeight="1" x14ac:dyDescent="0.25">
      <c r="A2" s="60">
        <v>2024</v>
      </c>
      <c r="B2" s="61" t="s">
        <v>36</v>
      </c>
      <c r="C2" s="62" t="s">
        <v>37</v>
      </c>
      <c r="D2" s="62" t="s">
        <v>38</v>
      </c>
      <c r="E2" s="62" t="s">
        <v>39</v>
      </c>
      <c r="F2" s="61" t="s">
        <v>41</v>
      </c>
      <c r="G2" s="62" t="s">
        <v>42</v>
      </c>
      <c r="H2" s="62" t="s">
        <v>43</v>
      </c>
      <c r="I2" s="62" t="s">
        <v>44</v>
      </c>
      <c r="J2" s="63" t="s">
        <v>45</v>
      </c>
      <c r="K2" s="61" t="s">
        <v>46</v>
      </c>
      <c r="L2" s="62" t="s">
        <v>47</v>
      </c>
      <c r="M2" s="62" t="s">
        <v>48</v>
      </c>
      <c r="N2" s="61" t="s">
        <v>50</v>
      </c>
      <c r="O2" s="62" t="s">
        <v>51</v>
      </c>
      <c r="P2" s="62" t="s">
        <v>52</v>
      </c>
      <c r="Q2" s="62" t="s">
        <v>53</v>
      </c>
      <c r="R2" s="63" t="s">
        <v>0</v>
      </c>
    </row>
    <row r="3" spans="1:18" s="3" customFormat="1" ht="14.1" customHeight="1" x14ac:dyDescent="0.25">
      <c r="A3" s="64" t="s">
        <v>1</v>
      </c>
      <c r="B3" s="65">
        <v>244346</v>
      </c>
      <c r="C3" s="65">
        <v>77714</v>
      </c>
      <c r="D3" s="65">
        <v>32000</v>
      </c>
      <c r="E3" s="65">
        <v>10045</v>
      </c>
      <c r="F3" s="65">
        <v>57249</v>
      </c>
      <c r="G3" s="65">
        <v>28355</v>
      </c>
      <c r="H3" s="65">
        <v>6563</v>
      </c>
      <c r="I3" s="65">
        <v>1529</v>
      </c>
      <c r="J3" s="65">
        <v>1780</v>
      </c>
      <c r="K3" s="65">
        <v>61</v>
      </c>
      <c r="L3" s="65">
        <v>4033</v>
      </c>
      <c r="M3" s="65">
        <v>14571</v>
      </c>
      <c r="N3" s="65">
        <v>5896</v>
      </c>
      <c r="O3" s="65">
        <v>647</v>
      </c>
      <c r="P3" s="65">
        <v>2170</v>
      </c>
      <c r="Q3" s="65">
        <v>11421</v>
      </c>
      <c r="R3" s="65">
        <f t="shared" ref="R3:R14" si="0">SUM(B3:Q3)</f>
        <v>498380</v>
      </c>
    </row>
    <row r="4" spans="1:18" s="3" customFormat="1" ht="14.1" customHeight="1" x14ac:dyDescent="0.25">
      <c r="A4" s="66" t="s">
        <v>2</v>
      </c>
      <c r="B4" s="67">
        <v>249853</v>
      </c>
      <c r="C4" s="67">
        <v>85325</v>
      </c>
      <c r="D4" s="67">
        <v>26407</v>
      </c>
      <c r="E4" s="67">
        <v>9128</v>
      </c>
      <c r="F4" s="67">
        <v>45858</v>
      </c>
      <c r="G4" s="67">
        <v>30770</v>
      </c>
      <c r="H4" s="67">
        <v>9837</v>
      </c>
      <c r="I4" s="67">
        <v>1516</v>
      </c>
      <c r="J4" s="67">
        <v>1592</v>
      </c>
      <c r="K4" s="67">
        <v>99</v>
      </c>
      <c r="L4" s="67">
        <v>4552</v>
      </c>
      <c r="M4" s="67">
        <v>15522</v>
      </c>
      <c r="N4" s="67">
        <v>5377</v>
      </c>
      <c r="O4" s="67">
        <v>645</v>
      </c>
      <c r="P4" s="67">
        <v>2162</v>
      </c>
      <c r="Q4" s="67">
        <v>11166</v>
      </c>
      <c r="R4" s="67">
        <f t="shared" si="0"/>
        <v>499809</v>
      </c>
    </row>
    <row r="5" spans="1:18" s="3" customFormat="1" ht="14.1" customHeight="1" x14ac:dyDescent="0.25">
      <c r="A5" s="64" t="s">
        <v>3</v>
      </c>
      <c r="B5" s="65">
        <v>293669</v>
      </c>
      <c r="C5" s="65">
        <v>91516</v>
      </c>
      <c r="D5" s="65">
        <v>32798</v>
      </c>
      <c r="E5" s="65">
        <v>10709</v>
      </c>
      <c r="F5" s="65">
        <v>65511</v>
      </c>
      <c r="G5" s="65">
        <v>34419</v>
      </c>
      <c r="H5" s="65">
        <v>12653</v>
      </c>
      <c r="I5" s="65">
        <v>2041</v>
      </c>
      <c r="J5" s="65">
        <v>1924</v>
      </c>
      <c r="K5" s="65">
        <v>190</v>
      </c>
      <c r="L5" s="65">
        <v>7210</v>
      </c>
      <c r="M5" s="65">
        <v>27663</v>
      </c>
      <c r="N5" s="65">
        <v>6295</v>
      </c>
      <c r="O5" s="65">
        <v>898</v>
      </c>
      <c r="P5" s="65">
        <v>2430</v>
      </c>
      <c r="Q5" s="65">
        <v>13211</v>
      </c>
      <c r="R5" s="65">
        <f t="shared" si="0"/>
        <v>603137</v>
      </c>
    </row>
    <row r="6" spans="1:18" s="3" customFormat="1" ht="14.1" customHeight="1" x14ac:dyDescent="0.25">
      <c r="A6" s="66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>
        <f t="shared" si="0"/>
        <v>0</v>
      </c>
    </row>
    <row r="7" spans="1:18" s="3" customFormat="1" ht="14.1" customHeight="1" x14ac:dyDescent="0.25">
      <c r="A7" s="64" t="s">
        <v>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>
        <f t="shared" si="0"/>
        <v>0</v>
      </c>
    </row>
    <row r="8" spans="1:18" s="3" customFormat="1" ht="14.1" customHeight="1" x14ac:dyDescent="0.25">
      <c r="A8" s="66" t="s">
        <v>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>
        <f t="shared" si="0"/>
        <v>0</v>
      </c>
    </row>
    <row r="9" spans="1:18" s="3" customFormat="1" ht="14.1" customHeight="1" x14ac:dyDescent="0.25">
      <c r="A9" s="64" t="s">
        <v>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>
        <f t="shared" si="0"/>
        <v>0</v>
      </c>
    </row>
    <row r="10" spans="1:18" s="3" customFormat="1" ht="14.1" customHeight="1" x14ac:dyDescent="0.25">
      <c r="A10" s="66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>
        <f t="shared" si="0"/>
        <v>0</v>
      </c>
    </row>
    <row r="11" spans="1:18" s="3" customFormat="1" ht="14.1" customHeight="1" x14ac:dyDescent="0.25">
      <c r="A11" s="64" t="s">
        <v>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>
        <f t="shared" si="0"/>
        <v>0</v>
      </c>
    </row>
    <row r="12" spans="1:18" s="3" customFormat="1" ht="14.1" customHeight="1" x14ac:dyDescent="0.25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>
        <f t="shared" si="0"/>
        <v>0</v>
      </c>
    </row>
    <row r="13" spans="1:18" s="3" customFormat="1" ht="14.1" customHeight="1" x14ac:dyDescent="0.25">
      <c r="A13" s="64" t="s">
        <v>11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>
        <f t="shared" si="0"/>
        <v>0</v>
      </c>
    </row>
    <row r="14" spans="1:18" s="3" customFormat="1" ht="14.1" customHeight="1" thickBot="1" x14ac:dyDescent="0.3">
      <c r="A14" s="85" t="s">
        <v>12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>
        <f t="shared" si="0"/>
        <v>0</v>
      </c>
    </row>
    <row r="15" spans="1:18" s="3" customFormat="1" ht="14.1" customHeight="1" thickTop="1" x14ac:dyDescent="0.25">
      <c r="A15" s="68" t="s">
        <v>13</v>
      </c>
      <c r="B15" s="69">
        <f>SUM(B3:B14)</f>
        <v>787868</v>
      </c>
      <c r="C15" s="69">
        <f t="shared" ref="C15:R15" si="1">SUM(C3:C14)</f>
        <v>254555</v>
      </c>
      <c r="D15" s="69">
        <f t="shared" si="1"/>
        <v>91205</v>
      </c>
      <c r="E15" s="69">
        <f t="shared" si="1"/>
        <v>29882</v>
      </c>
      <c r="F15" s="69">
        <f t="shared" si="1"/>
        <v>168618</v>
      </c>
      <c r="G15" s="69">
        <f t="shared" si="1"/>
        <v>93544</v>
      </c>
      <c r="H15" s="69">
        <f t="shared" si="1"/>
        <v>29053</v>
      </c>
      <c r="I15" s="69">
        <f t="shared" si="1"/>
        <v>5086</v>
      </c>
      <c r="J15" s="69">
        <f t="shared" si="1"/>
        <v>5296</v>
      </c>
      <c r="K15" s="69">
        <f t="shared" si="1"/>
        <v>350</v>
      </c>
      <c r="L15" s="69">
        <f t="shared" si="1"/>
        <v>15795</v>
      </c>
      <c r="M15" s="69">
        <f t="shared" si="1"/>
        <v>57756</v>
      </c>
      <c r="N15" s="69">
        <f t="shared" si="1"/>
        <v>17568</v>
      </c>
      <c r="O15" s="69">
        <f t="shared" si="1"/>
        <v>2190</v>
      </c>
      <c r="P15" s="69">
        <f t="shared" si="1"/>
        <v>6762</v>
      </c>
      <c r="Q15" s="69">
        <f t="shared" si="1"/>
        <v>35798</v>
      </c>
      <c r="R15" s="69">
        <f t="shared" si="1"/>
        <v>1601326</v>
      </c>
    </row>
    <row r="16" spans="1:18" ht="14.25" customHeight="1" x14ac:dyDescent="0.2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8" s="2" customFormat="1" ht="13.5" customHeight="1" x14ac:dyDescent="0.25">
      <c r="A17" s="60">
        <v>2023</v>
      </c>
      <c r="B17" s="61" t="str">
        <f>B2</f>
        <v>Αθήνα</v>
      </c>
      <c r="C17" s="62" t="str">
        <f t="shared" ref="C17:R17" si="2">C2</f>
        <v>Θεσσαλονίκη</v>
      </c>
      <c r="D17" s="62" t="str">
        <f t="shared" si="2"/>
        <v>Ρόδος</v>
      </c>
      <c r="E17" s="62" t="str">
        <f t="shared" si="2"/>
        <v>Κως</v>
      </c>
      <c r="F17" s="61" t="str">
        <f t="shared" si="2"/>
        <v>Ηράκλειο</v>
      </c>
      <c r="G17" s="62" t="str">
        <f t="shared" si="2"/>
        <v xml:space="preserve">Χανιά </v>
      </c>
      <c r="H17" s="62" t="str">
        <f t="shared" si="2"/>
        <v>Κέρκυρα</v>
      </c>
      <c r="I17" s="62" t="str">
        <f t="shared" si="2"/>
        <v>Ζάκυνθος</v>
      </c>
      <c r="J17" s="63" t="str">
        <f t="shared" si="2"/>
        <v>Κεφαλονιά</v>
      </c>
      <c r="K17" s="61" t="str">
        <f t="shared" si="2"/>
        <v xml:space="preserve">Άκτιο </v>
      </c>
      <c r="L17" s="62" t="str">
        <f t="shared" si="2"/>
        <v>Μύκονος</v>
      </c>
      <c r="M17" s="62" t="str">
        <f t="shared" si="2"/>
        <v>Σαντορίνη</v>
      </c>
      <c r="N17" s="61" t="str">
        <f t="shared" si="2"/>
        <v>Σάμος</v>
      </c>
      <c r="O17" s="62" t="str">
        <f t="shared" si="2"/>
        <v>Σκιάθος</v>
      </c>
      <c r="P17" s="62" t="str">
        <f t="shared" si="2"/>
        <v>Καβάλα</v>
      </c>
      <c r="Q17" s="62" t="str">
        <f t="shared" si="2"/>
        <v>Μυτιλήνη</v>
      </c>
      <c r="R17" s="63" t="str">
        <f t="shared" si="2"/>
        <v>Σύνολο</v>
      </c>
    </row>
    <row r="18" spans="1:18" s="3" customFormat="1" ht="14.1" customHeight="1" x14ac:dyDescent="0.25">
      <c r="A18" s="64" t="s">
        <v>1</v>
      </c>
      <c r="B18" s="65">
        <v>230020</v>
      </c>
      <c r="C18" s="65">
        <v>72229</v>
      </c>
      <c r="D18" s="65">
        <v>28914</v>
      </c>
      <c r="E18" s="65">
        <v>10179</v>
      </c>
      <c r="F18" s="65">
        <v>51740</v>
      </c>
      <c r="G18" s="65">
        <v>27895</v>
      </c>
      <c r="H18" s="65">
        <v>6233</v>
      </c>
      <c r="I18" s="65">
        <v>1466</v>
      </c>
      <c r="J18" s="65">
        <v>1505</v>
      </c>
      <c r="K18" s="65">
        <v>88</v>
      </c>
      <c r="L18" s="65">
        <v>3976</v>
      </c>
      <c r="M18" s="65">
        <v>13278</v>
      </c>
      <c r="N18" s="65">
        <v>6140</v>
      </c>
      <c r="O18" s="65">
        <v>648</v>
      </c>
      <c r="P18" s="65">
        <v>1966</v>
      </c>
      <c r="Q18" s="65">
        <v>11316</v>
      </c>
      <c r="R18" s="65">
        <f t="shared" ref="R18:R29" si="3">SUM(B18:Q18)</f>
        <v>467593</v>
      </c>
    </row>
    <row r="19" spans="1:18" s="3" customFormat="1" ht="14.1" customHeight="1" x14ac:dyDescent="0.25">
      <c r="A19" s="66" t="s">
        <v>2</v>
      </c>
      <c r="B19" s="67">
        <v>223115</v>
      </c>
      <c r="C19" s="67">
        <v>76415</v>
      </c>
      <c r="D19" s="67">
        <v>24514</v>
      </c>
      <c r="E19" s="67">
        <v>8045</v>
      </c>
      <c r="F19" s="67">
        <v>49759</v>
      </c>
      <c r="G19" s="67">
        <v>26142</v>
      </c>
      <c r="H19" s="67">
        <v>4600</v>
      </c>
      <c r="I19" s="67">
        <v>1400</v>
      </c>
      <c r="J19" s="67">
        <v>1401</v>
      </c>
      <c r="K19" s="67">
        <v>53</v>
      </c>
      <c r="L19" s="67">
        <v>3799</v>
      </c>
      <c r="M19" s="67">
        <v>12961</v>
      </c>
      <c r="N19" s="67">
        <v>5276</v>
      </c>
      <c r="O19" s="67">
        <v>605</v>
      </c>
      <c r="P19" s="67">
        <v>2154</v>
      </c>
      <c r="Q19" s="67">
        <v>10586</v>
      </c>
      <c r="R19" s="67">
        <f t="shared" si="3"/>
        <v>450825</v>
      </c>
    </row>
    <row r="20" spans="1:18" s="3" customFormat="1" ht="14.1" customHeight="1" x14ac:dyDescent="0.25">
      <c r="A20" s="64" t="s">
        <v>3</v>
      </c>
      <c r="B20" s="65">
        <v>262171</v>
      </c>
      <c r="C20" s="65">
        <v>86876</v>
      </c>
      <c r="D20" s="65">
        <v>29222</v>
      </c>
      <c r="E20" s="65">
        <v>10293</v>
      </c>
      <c r="F20" s="65">
        <v>50384</v>
      </c>
      <c r="G20" s="65">
        <v>30239</v>
      </c>
      <c r="H20" s="65">
        <v>10998</v>
      </c>
      <c r="I20" s="65">
        <v>1719</v>
      </c>
      <c r="J20" s="65">
        <v>1702</v>
      </c>
      <c r="K20" s="65">
        <v>74</v>
      </c>
      <c r="L20" s="65">
        <v>5823</v>
      </c>
      <c r="M20" s="65">
        <v>22058</v>
      </c>
      <c r="N20" s="65">
        <v>5873</v>
      </c>
      <c r="O20" s="65">
        <v>795</v>
      </c>
      <c r="P20" s="65">
        <v>2387</v>
      </c>
      <c r="Q20" s="65">
        <v>12862</v>
      </c>
      <c r="R20" s="65">
        <f t="shared" si="3"/>
        <v>533476</v>
      </c>
    </row>
    <row r="21" spans="1:18" s="3" customFormat="1" ht="14.1" customHeight="1" x14ac:dyDescent="0.25">
      <c r="A21" s="66" t="s">
        <v>4</v>
      </c>
      <c r="B21" s="67">
        <v>321963</v>
      </c>
      <c r="C21" s="67">
        <v>90285</v>
      </c>
      <c r="D21" s="67">
        <v>35948</v>
      </c>
      <c r="E21" s="67">
        <v>13017</v>
      </c>
      <c r="F21" s="67">
        <v>61240</v>
      </c>
      <c r="G21" s="67">
        <v>34334</v>
      </c>
      <c r="H21" s="67">
        <v>14599</v>
      </c>
      <c r="I21" s="67">
        <v>2954</v>
      </c>
      <c r="J21" s="67">
        <v>2856</v>
      </c>
      <c r="K21" s="67">
        <v>144</v>
      </c>
      <c r="L21" s="67">
        <v>15096</v>
      </c>
      <c r="M21" s="67">
        <v>49581</v>
      </c>
      <c r="N21" s="67">
        <v>7476</v>
      </c>
      <c r="O21" s="67">
        <v>1686</v>
      </c>
      <c r="P21" s="67">
        <v>2074</v>
      </c>
      <c r="Q21" s="67">
        <v>15134</v>
      </c>
      <c r="R21" s="67">
        <f t="shared" si="3"/>
        <v>668387</v>
      </c>
    </row>
    <row r="22" spans="1:18" s="3" customFormat="1" ht="14.1" customHeight="1" x14ac:dyDescent="0.25">
      <c r="A22" s="64" t="s">
        <v>5</v>
      </c>
      <c r="B22" s="65">
        <v>401379</v>
      </c>
      <c r="C22" s="65">
        <v>89407</v>
      </c>
      <c r="D22" s="65">
        <v>35580</v>
      </c>
      <c r="E22" s="65">
        <v>12309</v>
      </c>
      <c r="F22" s="65">
        <v>65660</v>
      </c>
      <c r="G22" s="65">
        <v>37182</v>
      </c>
      <c r="H22" s="65">
        <v>17315</v>
      </c>
      <c r="I22" s="65">
        <v>4058</v>
      </c>
      <c r="J22" s="65">
        <v>3791</v>
      </c>
      <c r="K22" s="65">
        <v>120</v>
      </c>
      <c r="L22" s="65">
        <v>30678</v>
      </c>
      <c r="M22" s="65">
        <v>77800</v>
      </c>
      <c r="N22" s="65">
        <v>7699</v>
      </c>
      <c r="O22" s="65">
        <v>2420</v>
      </c>
      <c r="P22" s="65">
        <v>2396</v>
      </c>
      <c r="Q22" s="65">
        <v>15090</v>
      </c>
      <c r="R22" s="65">
        <f t="shared" si="3"/>
        <v>802884</v>
      </c>
    </row>
    <row r="23" spans="1:18" s="3" customFormat="1" ht="14.1" customHeight="1" x14ac:dyDescent="0.25">
      <c r="A23" s="66" t="s">
        <v>6</v>
      </c>
      <c r="B23" s="67">
        <v>460744</v>
      </c>
      <c r="C23" s="67">
        <v>99462</v>
      </c>
      <c r="D23" s="67">
        <v>39256</v>
      </c>
      <c r="E23" s="67">
        <v>14640</v>
      </c>
      <c r="F23" s="67">
        <v>69541</v>
      </c>
      <c r="G23" s="67">
        <v>39397</v>
      </c>
      <c r="H23" s="67">
        <v>23504</v>
      </c>
      <c r="I23" s="67">
        <v>6009</v>
      </c>
      <c r="J23" s="67">
        <v>7495</v>
      </c>
      <c r="K23" s="67">
        <v>202</v>
      </c>
      <c r="L23" s="67">
        <v>41959</v>
      </c>
      <c r="M23" s="67">
        <v>83502</v>
      </c>
      <c r="N23" s="67">
        <v>9537</v>
      </c>
      <c r="O23" s="67">
        <v>4241</v>
      </c>
      <c r="P23" s="67">
        <v>2533</v>
      </c>
      <c r="Q23" s="67">
        <v>17586</v>
      </c>
      <c r="R23" s="67">
        <f t="shared" si="3"/>
        <v>919608</v>
      </c>
    </row>
    <row r="24" spans="1:18" s="3" customFormat="1" ht="14.1" customHeight="1" x14ac:dyDescent="0.25">
      <c r="A24" s="64" t="s">
        <v>7</v>
      </c>
      <c r="B24" s="65">
        <v>512533</v>
      </c>
      <c r="C24" s="65">
        <v>112619</v>
      </c>
      <c r="D24" s="65">
        <v>45225</v>
      </c>
      <c r="E24" s="65">
        <v>19012</v>
      </c>
      <c r="F24" s="65">
        <v>78845</v>
      </c>
      <c r="G24" s="65">
        <v>42130</v>
      </c>
      <c r="H24" s="65">
        <v>24506</v>
      </c>
      <c r="I24" s="65">
        <v>7898</v>
      </c>
      <c r="J24" s="65">
        <v>10827</v>
      </c>
      <c r="K24" s="65">
        <v>290</v>
      </c>
      <c r="L24" s="65">
        <v>44994</v>
      </c>
      <c r="M24" s="65">
        <v>76966</v>
      </c>
      <c r="N24" s="65">
        <v>11232</v>
      </c>
      <c r="O24" s="65">
        <v>5750</v>
      </c>
      <c r="P24" s="65">
        <v>2275</v>
      </c>
      <c r="Q24" s="65">
        <v>23864</v>
      </c>
      <c r="R24" s="65">
        <f t="shared" si="3"/>
        <v>1018966</v>
      </c>
    </row>
    <row r="25" spans="1:18" s="3" customFormat="1" ht="14.1" customHeight="1" x14ac:dyDescent="0.25">
      <c r="A25" s="66" t="s">
        <v>8</v>
      </c>
      <c r="B25" s="67">
        <v>528662</v>
      </c>
      <c r="C25" s="67">
        <v>103313</v>
      </c>
      <c r="D25" s="67">
        <v>46227</v>
      </c>
      <c r="E25" s="67">
        <v>18235</v>
      </c>
      <c r="F25" s="67">
        <v>76810</v>
      </c>
      <c r="G25" s="67">
        <v>40195</v>
      </c>
      <c r="H25" s="67">
        <v>25085</v>
      </c>
      <c r="I25" s="67">
        <v>7661</v>
      </c>
      <c r="J25" s="67">
        <v>10662</v>
      </c>
      <c r="K25" s="67">
        <v>370</v>
      </c>
      <c r="L25" s="67">
        <v>43672</v>
      </c>
      <c r="M25" s="67">
        <v>77597</v>
      </c>
      <c r="N25" s="67">
        <v>12360</v>
      </c>
      <c r="O25" s="67">
        <v>5679</v>
      </c>
      <c r="P25" s="67">
        <v>2202</v>
      </c>
      <c r="Q25" s="67">
        <v>21334</v>
      </c>
      <c r="R25" s="67">
        <f t="shared" si="3"/>
        <v>1020064</v>
      </c>
    </row>
    <row r="26" spans="1:18" s="3" customFormat="1" ht="14.1" customHeight="1" x14ac:dyDescent="0.25">
      <c r="A26" s="64" t="s">
        <v>9</v>
      </c>
      <c r="B26" s="65">
        <v>495668</v>
      </c>
      <c r="C26" s="65">
        <v>107778</v>
      </c>
      <c r="D26" s="65">
        <v>39350</v>
      </c>
      <c r="E26" s="65">
        <v>13888</v>
      </c>
      <c r="F26" s="65">
        <v>68282</v>
      </c>
      <c r="G26" s="65">
        <v>37057</v>
      </c>
      <c r="H26" s="65">
        <v>22354</v>
      </c>
      <c r="I26" s="65">
        <v>5652</v>
      </c>
      <c r="J26" s="65">
        <v>6838</v>
      </c>
      <c r="K26" s="65">
        <v>250</v>
      </c>
      <c r="L26" s="65">
        <v>39777</v>
      </c>
      <c r="M26" s="65">
        <v>80219</v>
      </c>
      <c r="N26" s="65">
        <v>8553</v>
      </c>
      <c r="O26" s="65">
        <v>4164</v>
      </c>
      <c r="P26" s="65">
        <v>2625</v>
      </c>
      <c r="Q26" s="65">
        <v>16793</v>
      </c>
      <c r="R26" s="65">
        <f t="shared" si="3"/>
        <v>949248</v>
      </c>
    </row>
    <row r="27" spans="1:18" s="3" customFormat="1" ht="14.1" customHeight="1" x14ac:dyDescent="0.25">
      <c r="A27" s="66" t="s">
        <v>10</v>
      </c>
      <c r="B27" s="67">
        <v>442722</v>
      </c>
      <c r="C27" s="67">
        <v>102403</v>
      </c>
      <c r="D27" s="67">
        <v>35631</v>
      </c>
      <c r="E27" s="67">
        <v>11739</v>
      </c>
      <c r="F27" s="67">
        <v>67651</v>
      </c>
      <c r="G27" s="67">
        <v>35514</v>
      </c>
      <c r="H27" s="67">
        <v>15046</v>
      </c>
      <c r="I27" s="67">
        <v>3472</v>
      </c>
      <c r="J27" s="67">
        <v>3272</v>
      </c>
      <c r="K27" s="67">
        <v>107</v>
      </c>
      <c r="L27" s="67">
        <v>19637</v>
      </c>
      <c r="M27" s="67">
        <v>65556</v>
      </c>
      <c r="N27" s="67">
        <v>6794</v>
      </c>
      <c r="O27" s="67">
        <v>1630</v>
      </c>
      <c r="P27" s="67">
        <v>2438</v>
      </c>
      <c r="Q27" s="67">
        <v>14660</v>
      </c>
      <c r="R27" s="67">
        <f t="shared" si="3"/>
        <v>828272</v>
      </c>
    </row>
    <row r="28" spans="1:18" s="3" customFormat="1" ht="14.1" customHeight="1" x14ac:dyDescent="0.25">
      <c r="A28" s="64" t="s">
        <v>11</v>
      </c>
      <c r="B28" s="65">
        <v>316196</v>
      </c>
      <c r="C28" s="65">
        <v>95129</v>
      </c>
      <c r="D28" s="65">
        <v>29107</v>
      </c>
      <c r="E28" s="65">
        <v>9430</v>
      </c>
      <c r="F28" s="65">
        <v>56783</v>
      </c>
      <c r="G28" s="65">
        <v>28302</v>
      </c>
      <c r="H28" s="65">
        <v>8553</v>
      </c>
      <c r="I28" s="65">
        <v>1603</v>
      </c>
      <c r="J28" s="65">
        <v>1812</v>
      </c>
      <c r="K28" s="65">
        <v>62</v>
      </c>
      <c r="L28" s="65">
        <v>5933</v>
      </c>
      <c r="M28" s="65">
        <v>26217</v>
      </c>
      <c r="N28" s="65">
        <v>5971</v>
      </c>
      <c r="O28" s="65">
        <v>685</v>
      </c>
      <c r="P28" s="65">
        <v>2401</v>
      </c>
      <c r="Q28" s="65">
        <v>13252</v>
      </c>
      <c r="R28" s="65">
        <f t="shared" si="3"/>
        <v>601436</v>
      </c>
    </row>
    <row r="29" spans="1:18" s="3" customFormat="1" ht="14.1" customHeight="1" x14ac:dyDescent="0.25">
      <c r="A29" s="66" t="s">
        <v>12</v>
      </c>
      <c r="B29" s="67">
        <v>290459</v>
      </c>
      <c r="C29" s="67">
        <v>98960</v>
      </c>
      <c r="D29" s="67">
        <v>30913</v>
      </c>
      <c r="E29" s="67">
        <v>9601</v>
      </c>
      <c r="F29" s="67">
        <v>62095</v>
      </c>
      <c r="G29" s="67">
        <v>30671</v>
      </c>
      <c r="H29" s="67">
        <v>10570</v>
      </c>
      <c r="I29" s="67">
        <v>1765</v>
      </c>
      <c r="J29" s="67">
        <v>1865</v>
      </c>
      <c r="K29" s="67">
        <v>173</v>
      </c>
      <c r="L29" s="67">
        <v>3566</v>
      </c>
      <c r="M29" s="67">
        <v>15661</v>
      </c>
      <c r="N29" s="67">
        <v>5691</v>
      </c>
      <c r="O29" s="67">
        <v>695</v>
      </c>
      <c r="P29" s="67">
        <v>2400</v>
      </c>
      <c r="Q29" s="67">
        <v>13442</v>
      </c>
      <c r="R29" s="67">
        <f t="shared" si="3"/>
        <v>578527</v>
      </c>
    </row>
    <row r="30" spans="1:18" s="38" customFormat="1" ht="14.1" customHeight="1" thickBot="1" x14ac:dyDescent="0.3">
      <c r="A30" s="87" t="s">
        <v>0</v>
      </c>
      <c r="B30" s="88">
        <f>SUM(B18:B29)</f>
        <v>4485632</v>
      </c>
      <c r="C30" s="88">
        <f t="shared" ref="C30:R30" si="4">SUM(C18:C29)</f>
        <v>1134876</v>
      </c>
      <c r="D30" s="88">
        <f t="shared" si="4"/>
        <v>419887</v>
      </c>
      <c r="E30" s="88">
        <f t="shared" si="4"/>
        <v>150388</v>
      </c>
      <c r="F30" s="88">
        <f t="shared" si="4"/>
        <v>758790</v>
      </c>
      <c r="G30" s="88">
        <f t="shared" si="4"/>
        <v>409058</v>
      </c>
      <c r="H30" s="88">
        <f t="shared" si="4"/>
        <v>183363</v>
      </c>
      <c r="I30" s="88">
        <f t="shared" si="4"/>
        <v>45657</v>
      </c>
      <c r="J30" s="88">
        <f t="shared" si="4"/>
        <v>54026</v>
      </c>
      <c r="K30" s="88">
        <f t="shared" si="4"/>
        <v>1933</v>
      </c>
      <c r="L30" s="88">
        <f t="shared" si="4"/>
        <v>258910</v>
      </c>
      <c r="M30" s="88">
        <f t="shared" si="4"/>
        <v>601396</v>
      </c>
      <c r="N30" s="88">
        <f t="shared" si="4"/>
        <v>92602</v>
      </c>
      <c r="O30" s="88">
        <f t="shared" si="4"/>
        <v>28998</v>
      </c>
      <c r="P30" s="88">
        <f t="shared" si="4"/>
        <v>27851</v>
      </c>
      <c r="Q30" s="88">
        <f t="shared" si="4"/>
        <v>185919</v>
      </c>
      <c r="R30" s="88">
        <f t="shared" si="4"/>
        <v>8839286</v>
      </c>
    </row>
    <row r="31" spans="1:18" s="38" customFormat="1" ht="14.1" customHeight="1" thickTop="1" x14ac:dyDescent="0.25">
      <c r="A31" s="72" t="str">
        <f>A15</f>
        <v xml:space="preserve">Tρέχον έτος </v>
      </c>
      <c r="B31" s="73">
        <f t="shared" ref="B31:R31" si="5">SUM(B18:B20)</f>
        <v>715306</v>
      </c>
      <c r="C31" s="73">
        <f t="shared" si="5"/>
        <v>235520</v>
      </c>
      <c r="D31" s="73">
        <f t="shared" si="5"/>
        <v>82650</v>
      </c>
      <c r="E31" s="73">
        <f t="shared" si="5"/>
        <v>28517</v>
      </c>
      <c r="F31" s="73">
        <f t="shared" si="5"/>
        <v>151883</v>
      </c>
      <c r="G31" s="73">
        <f t="shared" si="5"/>
        <v>84276</v>
      </c>
      <c r="H31" s="73">
        <f t="shared" si="5"/>
        <v>21831</v>
      </c>
      <c r="I31" s="73">
        <f t="shared" si="5"/>
        <v>4585</v>
      </c>
      <c r="J31" s="73">
        <f t="shared" si="5"/>
        <v>4608</v>
      </c>
      <c r="K31" s="73">
        <f t="shared" si="5"/>
        <v>215</v>
      </c>
      <c r="L31" s="73">
        <f t="shared" si="5"/>
        <v>13598</v>
      </c>
      <c r="M31" s="73">
        <f t="shared" si="5"/>
        <v>48297</v>
      </c>
      <c r="N31" s="73">
        <f t="shared" si="5"/>
        <v>17289</v>
      </c>
      <c r="O31" s="73">
        <f t="shared" si="5"/>
        <v>2048</v>
      </c>
      <c r="P31" s="73">
        <f t="shared" si="5"/>
        <v>6507</v>
      </c>
      <c r="Q31" s="73">
        <f t="shared" si="5"/>
        <v>34764</v>
      </c>
      <c r="R31" s="73">
        <f t="shared" si="5"/>
        <v>1451894</v>
      </c>
    </row>
    <row r="32" spans="1:18" s="3" customFormat="1" ht="14.1" customHeight="1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59"/>
      <c r="P32" s="59"/>
      <c r="Q32" s="59"/>
      <c r="R32" s="59"/>
    </row>
    <row r="33" spans="1:18" s="2" customFormat="1" ht="13.5" customHeight="1" x14ac:dyDescent="0.25">
      <c r="A33" s="60" t="s">
        <v>67</v>
      </c>
      <c r="B33" s="61" t="str">
        <f t="shared" ref="B33:R33" si="6">B2</f>
        <v>Αθήνα</v>
      </c>
      <c r="C33" s="62" t="str">
        <f t="shared" si="6"/>
        <v>Θεσσαλονίκη</v>
      </c>
      <c r="D33" s="62" t="str">
        <f t="shared" si="6"/>
        <v>Ρόδος</v>
      </c>
      <c r="E33" s="62" t="str">
        <f t="shared" si="6"/>
        <v>Κως</v>
      </c>
      <c r="F33" s="61" t="str">
        <f t="shared" si="6"/>
        <v>Ηράκλειο</v>
      </c>
      <c r="G33" s="62" t="str">
        <f t="shared" si="6"/>
        <v xml:space="preserve">Χανιά </v>
      </c>
      <c r="H33" s="62" t="str">
        <f t="shared" si="6"/>
        <v>Κέρκυρα</v>
      </c>
      <c r="I33" s="62" t="str">
        <f t="shared" si="6"/>
        <v>Ζάκυνθος</v>
      </c>
      <c r="J33" s="63" t="str">
        <f t="shared" si="6"/>
        <v>Κεφαλονιά</v>
      </c>
      <c r="K33" s="61" t="str">
        <f t="shared" si="6"/>
        <v xml:space="preserve">Άκτιο </v>
      </c>
      <c r="L33" s="62" t="str">
        <f t="shared" si="6"/>
        <v>Μύκονος</v>
      </c>
      <c r="M33" s="62" t="str">
        <f t="shared" si="6"/>
        <v>Σαντορίνη</v>
      </c>
      <c r="N33" s="61" t="str">
        <f t="shared" si="6"/>
        <v>Σάμος</v>
      </c>
      <c r="O33" s="62" t="str">
        <f t="shared" si="6"/>
        <v>Σκιάθος</v>
      </c>
      <c r="P33" s="62" t="str">
        <f t="shared" si="6"/>
        <v>Καβάλα</v>
      </c>
      <c r="Q33" s="62" t="str">
        <f t="shared" si="6"/>
        <v>Μυτιλήνη</v>
      </c>
      <c r="R33" s="63" t="str">
        <f t="shared" si="6"/>
        <v>Σύνολο</v>
      </c>
    </row>
    <row r="34" spans="1:18" s="3" customFormat="1" ht="14.1" customHeight="1" x14ac:dyDescent="0.25">
      <c r="A34" s="64" t="s">
        <v>1</v>
      </c>
      <c r="B34" s="76">
        <f t="shared" ref="B34:R34" si="7">IF(B18=0,"",(B3/B18 -1))</f>
        <v>6.2281540735588115E-2</v>
      </c>
      <c r="C34" s="76">
        <f t="shared" si="7"/>
        <v>7.593902726051871E-2</v>
      </c>
      <c r="D34" s="76">
        <f t="shared" si="7"/>
        <v>0.10673030365912717</v>
      </c>
      <c r="E34" s="76">
        <f t="shared" si="7"/>
        <v>-1.3164357991944153E-2</v>
      </c>
      <c r="F34" s="76">
        <f t="shared" si="7"/>
        <v>0.10647468109779679</v>
      </c>
      <c r="G34" s="76">
        <f t="shared" si="7"/>
        <v>1.6490410467825845E-2</v>
      </c>
      <c r="H34" s="76">
        <f t="shared" si="7"/>
        <v>5.2944007700946649E-2</v>
      </c>
      <c r="I34" s="76">
        <f t="shared" si="7"/>
        <v>4.2974079126875786E-2</v>
      </c>
      <c r="J34" s="76">
        <f t="shared" si="7"/>
        <v>0.18272425249169433</v>
      </c>
      <c r="K34" s="76">
        <f t="shared" si="7"/>
        <v>-0.30681818181818177</v>
      </c>
      <c r="L34" s="76">
        <f t="shared" si="7"/>
        <v>1.4336016096579529E-2</v>
      </c>
      <c r="M34" s="76">
        <f t="shared" si="7"/>
        <v>9.7379123361952091E-2</v>
      </c>
      <c r="N34" s="76">
        <f t="shared" si="7"/>
        <v>-3.973941368078171E-2</v>
      </c>
      <c r="O34" s="76">
        <f t="shared" si="7"/>
        <v>-1.5432098765432167E-3</v>
      </c>
      <c r="P34" s="76">
        <f t="shared" si="7"/>
        <v>0.10376398779247209</v>
      </c>
      <c r="Q34" s="76">
        <f t="shared" si="7"/>
        <v>9.2788971367974149E-3</v>
      </c>
      <c r="R34" s="76">
        <f t="shared" si="7"/>
        <v>6.5841447583689261E-2</v>
      </c>
    </row>
    <row r="35" spans="1:18" s="3" customFormat="1" ht="14.1" customHeight="1" x14ac:dyDescent="0.25">
      <c r="A35" s="66" t="s">
        <v>2</v>
      </c>
      <c r="B35" s="77">
        <f t="shared" ref="B35:R35" si="8">IF(B19=0,"",(B4/B19 -1))</f>
        <v>0.11983954462945112</v>
      </c>
      <c r="C35" s="77">
        <f t="shared" si="8"/>
        <v>0.1166001439507951</v>
      </c>
      <c r="D35" s="77">
        <f t="shared" si="8"/>
        <v>7.7221179734029644E-2</v>
      </c>
      <c r="E35" s="77">
        <f t="shared" si="8"/>
        <v>0.13461777501553751</v>
      </c>
      <c r="F35" s="77">
        <f t="shared" si="8"/>
        <v>-7.8397877770855495E-2</v>
      </c>
      <c r="G35" s="77">
        <f t="shared" si="8"/>
        <v>0.17703312676918359</v>
      </c>
      <c r="H35" s="77">
        <f t="shared" si="8"/>
        <v>1.1384782608695652</v>
      </c>
      <c r="I35" s="77">
        <f t="shared" si="8"/>
        <v>8.2857142857142962E-2</v>
      </c>
      <c r="J35" s="77">
        <f t="shared" si="8"/>
        <v>0.1363311920057102</v>
      </c>
      <c r="K35" s="77">
        <f t="shared" si="8"/>
        <v>0.86792452830188682</v>
      </c>
      <c r="L35" s="77">
        <f t="shared" si="8"/>
        <v>0.19821005527770463</v>
      </c>
      <c r="M35" s="77">
        <f t="shared" si="8"/>
        <v>0.1975927783350051</v>
      </c>
      <c r="N35" s="77">
        <f t="shared" si="8"/>
        <v>1.9143290371493649E-2</v>
      </c>
      <c r="O35" s="77">
        <f t="shared" si="8"/>
        <v>6.6115702479338845E-2</v>
      </c>
      <c r="P35" s="77">
        <f t="shared" si="8"/>
        <v>3.7140204271124411E-3</v>
      </c>
      <c r="Q35" s="77">
        <f t="shared" si="8"/>
        <v>5.4789344417154773E-2</v>
      </c>
      <c r="R35" s="77">
        <f t="shared" si="8"/>
        <v>0.10865413408750624</v>
      </c>
    </row>
    <row r="36" spans="1:18" s="3" customFormat="1" ht="14.1" customHeight="1" x14ac:dyDescent="0.25">
      <c r="A36" s="64" t="s">
        <v>3</v>
      </c>
      <c r="B36" s="76">
        <f t="shared" ref="B36:R36" si="9">IF(B20=0,"",(B5/B20 -1))</f>
        <v>0.12014296012907599</v>
      </c>
      <c r="C36" s="76">
        <f t="shared" si="9"/>
        <v>5.3409457157327589E-2</v>
      </c>
      <c r="D36" s="76">
        <f t="shared" si="9"/>
        <v>0.12237355417151452</v>
      </c>
      <c r="E36" s="76">
        <f t="shared" si="9"/>
        <v>4.0415816574370877E-2</v>
      </c>
      <c r="F36" s="76">
        <f t="shared" si="9"/>
        <v>0.30023420133375667</v>
      </c>
      <c r="G36" s="76">
        <f t="shared" si="9"/>
        <v>0.13823208439432522</v>
      </c>
      <c r="H36" s="76">
        <f t="shared" si="9"/>
        <v>0.15048190580105469</v>
      </c>
      <c r="I36" s="76">
        <f t="shared" si="9"/>
        <v>0.18731820826061663</v>
      </c>
      <c r="J36" s="76">
        <f t="shared" si="9"/>
        <v>0.13043478260869557</v>
      </c>
      <c r="K36" s="76">
        <f t="shared" si="9"/>
        <v>1.5675675675675675</v>
      </c>
      <c r="L36" s="76">
        <f t="shared" si="9"/>
        <v>0.23819337111454586</v>
      </c>
      <c r="M36" s="76">
        <f t="shared" si="9"/>
        <v>0.25410281983860727</v>
      </c>
      <c r="N36" s="76">
        <f t="shared" si="9"/>
        <v>7.1854248254725084E-2</v>
      </c>
      <c r="O36" s="76">
        <f t="shared" si="9"/>
        <v>0.12955974842767293</v>
      </c>
      <c r="P36" s="76">
        <f t="shared" si="9"/>
        <v>1.8014243820695386E-2</v>
      </c>
      <c r="Q36" s="76">
        <f t="shared" si="9"/>
        <v>2.7134193749028146E-2</v>
      </c>
      <c r="R36" s="76">
        <f t="shared" si="9"/>
        <v>0.13057944499846297</v>
      </c>
    </row>
    <row r="37" spans="1:18" s="3" customFormat="1" ht="14.1" customHeight="1" x14ac:dyDescent="0.25">
      <c r="A37" s="66" t="s">
        <v>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18" s="3" customFormat="1" ht="14.1" customHeight="1" x14ac:dyDescent="0.25">
      <c r="A38" s="64" t="s">
        <v>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8" s="3" customFormat="1" ht="14.1" customHeight="1" x14ac:dyDescent="0.25">
      <c r="A39" s="66" t="s">
        <v>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8" s="3" customFormat="1" ht="14.1" customHeight="1" x14ac:dyDescent="0.25">
      <c r="A40" s="64" t="s">
        <v>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18" s="3" customFormat="1" ht="14.1" customHeight="1" x14ac:dyDescent="0.25">
      <c r="A41" s="66" t="s">
        <v>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s="3" customFormat="1" ht="14.1" customHeight="1" x14ac:dyDescent="0.25">
      <c r="A42" s="64" t="s">
        <v>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1:18" s="3" customFormat="1" ht="14.1" customHeight="1" x14ac:dyDescent="0.25">
      <c r="A43" s="66" t="s">
        <v>10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s="3" customFormat="1" ht="14.1" customHeight="1" x14ac:dyDescent="0.25">
      <c r="A44" s="64" t="s">
        <v>11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18" s="3" customFormat="1" ht="14.1" customHeight="1" thickBot="1" x14ac:dyDescent="0.3">
      <c r="A45" s="85" t="s">
        <v>12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8" s="38" customFormat="1" ht="14.1" customHeight="1" thickTop="1" x14ac:dyDescent="0.25">
      <c r="A46" s="68" t="str">
        <f>A15</f>
        <v xml:space="preserve">Tρέχον έτος </v>
      </c>
      <c r="B46" s="78">
        <f t="shared" ref="B46:R46" si="10">IF(B31=0,"",(B15/B31 -1))</f>
        <v>0.10144190038948375</v>
      </c>
      <c r="C46" s="78">
        <f t="shared" si="10"/>
        <v>8.0821161684782705E-2</v>
      </c>
      <c r="D46" s="78">
        <f t="shared" si="10"/>
        <v>0.10350877192982466</v>
      </c>
      <c r="E46" s="78">
        <f t="shared" si="10"/>
        <v>4.7866185082582335E-2</v>
      </c>
      <c r="F46" s="78">
        <f t="shared" si="10"/>
        <v>0.11018349650717996</v>
      </c>
      <c r="G46" s="78">
        <f t="shared" si="10"/>
        <v>0.10997199677250946</v>
      </c>
      <c r="H46" s="78">
        <f t="shared" si="10"/>
        <v>0.33081398012001273</v>
      </c>
      <c r="I46" s="78">
        <f t="shared" si="10"/>
        <v>0.10926935659760084</v>
      </c>
      <c r="J46" s="78">
        <f t="shared" si="10"/>
        <v>0.14930555555555558</v>
      </c>
      <c r="K46" s="78">
        <f t="shared" si="10"/>
        <v>0.62790697674418605</v>
      </c>
      <c r="L46" s="78">
        <f t="shared" si="10"/>
        <v>0.16156787762906299</v>
      </c>
      <c r="M46" s="78">
        <f t="shared" si="10"/>
        <v>0.19585067395490396</v>
      </c>
      <c r="N46" s="78">
        <f t="shared" si="10"/>
        <v>1.6137428422696498E-2</v>
      </c>
      <c r="O46" s="78">
        <f t="shared" si="10"/>
        <v>6.93359375E-2</v>
      </c>
      <c r="P46" s="78">
        <f t="shared" si="10"/>
        <v>3.9188566159520599E-2</v>
      </c>
      <c r="Q46" s="78">
        <f t="shared" si="10"/>
        <v>2.9743412725808271E-2</v>
      </c>
      <c r="R46" s="78">
        <f t="shared" si="10"/>
        <v>0.10292211414882901</v>
      </c>
    </row>
    <row r="47" spans="1:18" s="3" customFormat="1" ht="14.1" customHeight="1" x14ac:dyDescent="0.25">
      <c r="A47" s="79"/>
      <c r="B47" s="80"/>
      <c r="C47" s="80"/>
      <c r="D47" s="80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s="21" customFormat="1" ht="14.1" customHeight="1" x14ac:dyDescent="0.2">
      <c r="A48" s="47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s="21" customFormat="1" ht="14.1" customHeight="1" x14ac:dyDescent="0.2">
      <c r="A49" s="47" t="s">
        <v>33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s="3" customFormat="1" ht="15" customHeight="1" x14ac:dyDescent="0.25">
      <c r="A50" s="81"/>
      <c r="B50" s="82"/>
      <c r="C50" s="82"/>
      <c r="D50" s="82"/>
      <c r="E50" s="82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s="3" customFormat="1" ht="15" customHeight="1" x14ac:dyDescent="0.25">
      <c r="A51" s="81"/>
    </row>
    <row r="52" spans="1:18" ht="15" customHeight="1" x14ac:dyDescent="0.25">
      <c r="A52" s="8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5" customHeight="1" x14ac:dyDescent="0.25">
      <c r="A53" s="8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t="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</sheetData>
  <conditionalFormatting sqref="B16:M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R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O40"/>
  <sheetViews>
    <sheetView showGridLines="0" showZeros="0" zoomScaleNormal="100" workbookViewId="0"/>
  </sheetViews>
  <sheetFormatPr defaultRowHeight="15" customHeight="1" x14ac:dyDescent="0.25"/>
  <cols>
    <col min="1" max="1" width="17.7109375" style="8" customWidth="1"/>
    <col min="2" max="10" width="10.7109375" style="14" customWidth="1"/>
    <col min="11" max="11" width="10.7109375" style="8" customWidth="1"/>
    <col min="12" max="15" width="8.85546875" style="8"/>
  </cols>
  <sheetData>
    <row r="1" spans="1:15" s="3" customFormat="1" ht="14.1" customHeight="1" x14ac:dyDescent="0.25">
      <c r="A1" s="10"/>
      <c r="B1" s="46"/>
      <c r="C1" s="46"/>
      <c r="D1" s="46"/>
      <c r="E1" s="46"/>
      <c r="F1" s="46"/>
      <c r="G1" s="46"/>
      <c r="H1" s="46"/>
      <c r="I1" s="46"/>
      <c r="J1" s="14"/>
      <c r="K1" s="8"/>
      <c r="L1" s="8"/>
      <c r="M1" s="8"/>
      <c r="N1" s="8"/>
      <c r="O1" s="8"/>
    </row>
    <row r="2" spans="1:15" ht="15" customHeight="1" x14ac:dyDescent="0.25">
      <c r="A2" s="9" t="s">
        <v>64</v>
      </c>
      <c r="B2" s="22"/>
      <c r="C2" s="22"/>
      <c r="D2" s="22"/>
      <c r="E2" s="22"/>
      <c r="F2" s="22"/>
      <c r="G2" s="22"/>
      <c r="H2" s="22"/>
      <c r="I2" s="22"/>
    </row>
    <row r="3" spans="1:15" s="2" customFormat="1" ht="14.1" customHeight="1" x14ac:dyDescent="0.25">
      <c r="A3" s="24" t="s">
        <v>62</v>
      </c>
      <c r="B3" s="110" t="s">
        <v>55</v>
      </c>
      <c r="C3" s="111"/>
      <c r="D3" s="111"/>
      <c r="E3" s="110" t="s">
        <v>56</v>
      </c>
      <c r="F3" s="111"/>
      <c r="G3" s="111"/>
      <c r="H3" s="110" t="s">
        <v>58</v>
      </c>
      <c r="I3" s="111"/>
      <c r="J3" s="111"/>
      <c r="K3" s="18"/>
      <c r="L3" s="18"/>
      <c r="M3" s="18"/>
      <c r="N3" s="18"/>
      <c r="O3" s="18"/>
    </row>
    <row r="4" spans="1:15" s="2" customFormat="1" ht="14.1" customHeight="1" x14ac:dyDescent="0.25">
      <c r="A4" s="28"/>
      <c r="B4" s="25">
        <f>'table 3'!A2</f>
        <v>2024</v>
      </c>
      <c r="C4" s="25">
        <f>'table 3'!A17</f>
        <v>2023</v>
      </c>
      <c r="D4" s="25" t="str">
        <f>'table 3'!A33</f>
        <v>Δ2024/23</v>
      </c>
      <c r="E4" s="25">
        <f>B4</f>
        <v>2024</v>
      </c>
      <c r="F4" s="25">
        <f>C4</f>
        <v>2023</v>
      </c>
      <c r="G4" s="25" t="str">
        <f>D4</f>
        <v>Δ2024/23</v>
      </c>
      <c r="H4" s="25">
        <f>B4</f>
        <v>2024</v>
      </c>
      <c r="I4" s="25">
        <f>C4</f>
        <v>2023</v>
      </c>
      <c r="J4" s="25" t="str">
        <f>D4</f>
        <v>Δ2024/23</v>
      </c>
      <c r="K4" s="18"/>
      <c r="L4" s="18"/>
      <c r="M4" s="18"/>
      <c r="N4" s="18"/>
      <c r="O4" s="18"/>
    </row>
    <row r="5" spans="1:15" s="3" customFormat="1" ht="14.1" customHeight="1" x14ac:dyDescent="0.25">
      <c r="A5" s="31" t="s">
        <v>1</v>
      </c>
      <c r="B5" s="32">
        <f>'table 3'!R3-'table 3'!B3</f>
        <v>254034</v>
      </c>
      <c r="C5" s="32">
        <f>'table 3'!R18-'table 3'!B18</f>
        <v>237573</v>
      </c>
      <c r="D5" s="44">
        <f>IFERROR(B5/C5-1,"")</f>
        <v>6.9288176686744807E-2</v>
      </c>
      <c r="E5" s="32">
        <f>SUM('table 3'!D3:E3)</f>
        <v>42045</v>
      </c>
      <c r="F5" s="32">
        <f>SUM('table 3'!D18:E18)</f>
        <v>39093</v>
      </c>
      <c r="G5" s="44">
        <f>IFERROR(E5/F5-1,"")</f>
        <v>7.551224004297441E-2</v>
      </c>
      <c r="H5" s="32">
        <f>SUM('table 3'!L3:M3)</f>
        <v>18604</v>
      </c>
      <c r="I5" s="32">
        <f>SUM('table 3'!L18:M18)</f>
        <v>17254</v>
      </c>
      <c r="J5" s="44">
        <f>IFERROR(H5/I5-1,"")</f>
        <v>7.8242726324330603E-2</v>
      </c>
      <c r="K5" s="8"/>
      <c r="L5" s="8"/>
      <c r="M5" s="8"/>
      <c r="N5" s="8"/>
      <c r="O5" s="8"/>
    </row>
    <row r="6" spans="1:15" s="3" customFormat="1" ht="14.1" customHeight="1" x14ac:dyDescent="0.25">
      <c r="A6" s="28" t="s">
        <v>2</v>
      </c>
      <c r="B6" s="29">
        <f>'table 3'!R4-'table 3'!B4</f>
        <v>249956</v>
      </c>
      <c r="C6" s="29">
        <f>'table 3'!R19-'table 3'!B19</f>
        <v>227710</v>
      </c>
      <c r="D6" s="43">
        <f>IFERROR(B6/C6-1,"")</f>
        <v>9.7694435905318233E-2</v>
      </c>
      <c r="E6" s="29">
        <f>SUM('table 3'!D4:E4)</f>
        <v>35535</v>
      </c>
      <c r="F6" s="29">
        <f>SUM('table 3'!D19:E19)</f>
        <v>32559</v>
      </c>
      <c r="G6" s="43">
        <f>IFERROR(E6/F6-1,"")</f>
        <v>9.140329862710761E-2</v>
      </c>
      <c r="H6" s="29">
        <f>SUM('table 3'!L4:M4)</f>
        <v>20074</v>
      </c>
      <c r="I6" s="29">
        <f>SUM('table 3'!L19:M19)</f>
        <v>16760</v>
      </c>
      <c r="J6" s="43">
        <f>IFERROR(H6/I6-1,"")</f>
        <v>0.19773269689737472</v>
      </c>
      <c r="K6" s="8"/>
      <c r="L6" s="8"/>
      <c r="M6" s="8"/>
      <c r="N6" s="8"/>
      <c r="O6" s="8"/>
    </row>
    <row r="7" spans="1:15" s="3" customFormat="1" ht="14.1" customHeight="1" x14ac:dyDescent="0.25">
      <c r="A7" s="31" t="s">
        <v>3</v>
      </c>
      <c r="B7" s="32">
        <f>'table 3'!R5-'table 3'!B5</f>
        <v>309468</v>
      </c>
      <c r="C7" s="32">
        <f>'table 3'!R20-'table 3'!B20</f>
        <v>271305</v>
      </c>
      <c r="D7" s="44">
        <f>IFERROR(B7/C7-1,"")</f>
        <v>0.1406645657101786</v>
      </c>
      <c r="E7" s="32">
        <f>SUM('table 3'!D5:E5)</f>
        <v>43507</v>
      </c>
      <c r="F7" s="32">
        <f>SUM('table 3'!D20:E20)</f>
        <v>39515</v>
      </c>
      <c r="G7" s="44">
        <f>IFERROR(E7/F7-1,"")</f>
        <v>0.1010249272428192</v>
      </c>
      <c r="H7" s="32">
        <f>SUM('table 3'!L5:M5)</f>
        <v>34873</v>
      </c>
      <c r="I7" s="32">
        <f>SUM('table 3'!L20:M20)</f>
        <v>27881</v>
      </c>
      <c r="J7" s="44">
        <f t="shared" ref="J7" si="0">IFERROR(H7/I7-1,"")</f>
        <v>0.25078010114414839</v>
      </c>
      <c r="K7" s="8"/>
      <c r="L7" s="8"/>
      <c r="M7" s="8"/>
      <c r="N7" s="8"/>
      <c r="O7" s="8"/>
    </row>
    <row r="8" spans="1:15" s="3" customFormat="1" ht="14.1" customHeight="1" x14ac:dyDescent="0.25">
      <c r="A8" s="28" t="s">
        <v>4</v>
      </c>
      <c r="B8" s="29">
        <f>'table 3'!R6-'table 3'!B6</f>
        <v>0</v>
      </c>
      <c r="C8" s="29">
        <f>'table 3'!R21-'table 3'!B21</f>
        <v>346424</v>
      </c>
      <c r="D8" s="43"/>
      <c r="E8" s="29">
        <f>SUM('table 3'!D6:E6)</f>
        <v>0</v>
      </c>
      <c r="F8" s="29">
        <f>SUM('table 3'!D21:E21)</f>
        <v>48965</v>
      </c>
      <c r="G8" s="43"/>
      <c r="H8" s="29">
        <f>SUM('table 3'!L6:M6)</f>
        <v>0</v>
      </c>
      <c r="I8" s="29">
        <f>SUM('table 3'!L21:M21)</f>
        <v>64677</v>
      </c>
      <c r="J8" s="43"/>
      <c r="K8" s="8"/>
      <c r="L8" s="8"/>
      <c r="M8" s="8"/>
      <c r="N8" s="8"/>
      <c r="O8" s="8"/>
    </row>
    <row r="9" spans="1:15" s="3" customFormat="1" ht="14.1" customHeight="1" x14ac:dyDescent="0.25">
      <c r="A9" s="31" t="s">
        <v>5</v>
      </c>
      <c r="B9" s="32">
        <f>'table 3'!R7-'table 3'!B7</f>
        <v>0</v>
      </c>
      <c r="C9" s="32">
        <f>'table 3'!R22-'table 3'!B22</f>
        <v>401505</v>
      </c>
      <c r="D9" s="44"/>
      <c r="E9" s="32">
        <f>SUM('table 3'!D7:E7)</f>
        <v>0</v>
      </c>
      <c r="F9" s="32">
        <f>SUM('table 3'!D22:E22)</f>
        <v>47889</v>
      </c>
      <c r="G9" s="44"/>
      <c r="H9" s="32">
        <f>SUM('table 3'!L7:M7)</f>
        <v>0</v>
      </c>
      <c r="I9" s="32">
        <f>SUM('table 3'!L22:M22)</f>
        <v>108478</v>
      </c>
      <c r="J9" s="44"/>
      <c r="K9" s="8"/>
      <c r="L9" s="8"/>
      <c r="M9" s="8"/>
      <c r="N9" s="8"/>
      <c r="O9" s="8"/>
    </row>
    <row r="10" spans="1:15" s="3" customFormat="1" ht="14.1" customHeight="1" x14ac:dyDescent="0.25">
      <c r="A10" s="28" t="s">
        <v>6</v>
      </c>
      <c r="B10" s="29">
        <f>'table 3'!R8-'table 3'!B8</f>
        <v>0</v>
      </c>
      <c r="C10" s="29">
        <f>'table 3'!R23-'table 3'!B23</f>
        <v>458864</v>
      </c>
      <c r="D10" s="43"/>
      <c r="E10" s="29">
        <f>SUM('table 3'!D8:E8)</f>
        <v>0</v>
      </c>
      <c r="F10" s="29">
        <f>SUM('table 3'!D23:E23)</f>
        <v>53896</v>
      </c>
      <c r="G10" s="43"/>
      <c r="H10" s="29">
        <f>SUM('table 3'!L8:M8)</f>
        <v>0</v>
      </c>
      <c r="I10" s="29">
        <f>SUM('table 3'!L23:M23)</f>
        <v>125461</v>
      </c>
      <c r="J10" s="43"/>
      <c r="K10" s="8"/>
      <c r="L10" s="8"/>
      <c r="M10" s="8"/>
      <c r="N10" s="8"/>
      <c r="O10" s="8"/>
    </row>
    <row r="11" spans="1:15" s="3" customFormat="1" ht="14.1" customHeight="1" x14ac:dyDescent="0.25">
      <c r="A11" s="31" t="s">
        <v>7</v>
      </c>
      <c r="B11" s="32">
        <f>'table 3'!R9-'table 3'!B9</f>
        <v>0</v>
      </c>
      <c r="C11" s="32">
        <f>'table 3'!R24-'table 3'!B24</f>
        <v>506433</v>
      </c>
      <c r="D11" s="44"/>
      <c r="E11" s="32">
        <f>SUM('table 3'!D9:E9)</f>
        <v>0</v>
      </c>
      <c r="F11" s="32">
        <f>SUM('table 3'!D24:E24)</f>
        <v>64237</v>
      </c>
      <c r="G11" s="44"/>
      <c r="H11" s="32">
        <f>SUM('table 3'!L9:M9)</f>
        <v>0</v>
      </c>
      <c r="I11" s="32">
        <f>SUM('table 3'!L24:M24)</f>
        <v>121960</v>
      </c>
      <c r="J11" s="44"/>
      <c r="K11" s="8"/>
      <c r="L11" s="8"/>
      <c r="M11" s="8"/>
      <c r="N11" s="8"/>
      <c r="O11" s="8"/>
    </row>
    <row r="12" spans="1:15" s="3" customFormat="1" ht="14.1" customHeight="1" x14ac:dyDescent="0.25">
      <c r="A12" s="28" t="s">
        <v>8</v>
      </c>
      <c r="B12" s="29">
        <f>'table 3'!R10-'table 3'!B10</f>
        <v>0</v>
      </c>
      <c r="C12" s="29">
        <f>'table 3'!R25-'table 3'!B25</f>
        <v>491402</v>
      </c>
      <c r="D12" s="43"/>
      <c r="E12" s="29">
        <f>SUM('table 3'!D10:E10)</f>
        <v>0</v>
      </c>
      <c r="F12" s="29">
        <f>SUM('table 3'!D25:E25)</f>
        <v>64462</v>
      </c>
      <c r="G12" s="43"/>
      <c r="H12" s="29">
        <f>SUM('table 3'!L10:M10)</f>
        <v>0</v>
      </c>
      <c r="I12" s="29">
        <f>SUM('table 3'!L25:M25)</f>
        <v>121269</v>
      </c>
      <c r="J12" s="43"/>
      <c r="K12" s="8"/>
      <c r="L12" s="8"/>
      <c r="M12" s="8"/>
      <c r="N12" s="8"/>
      <c r="O12" s="8"/>
    </row>
    <row r="13" spans="1:15" s="3" customFormat="1" ht="14.1" customHeight="1" x14ac:dyDescent="0.25">
      <c r="A13" s="31" t="s">
        <v>9</v>
      </c>
      <c r="B13" s="32">
        <f>'table 3'!R11-'table 3'!B11</f>
        <v>0</v>
      </c>
      <c r="C13" s="32">
        <f>'table 3'!R26-'table 3'!B26</f>
        <v>453580</v>
      </c>
      <c r="D13" s="44"/>
      <c r="E13" s="32">
        <f>SUM('table 3'!D11:E11)</f>
        <v>0</v>
      </c>
      <c r="F13" s="32">
        <f>SUM('table 3'!D26:E26)</f>
        <v>53238</v>
      </c>
      <c r="G13" s="44"/>
      <c r="H13" s="32">
        <f>SUM('table 3'!L11:M11)</f>
        <v>0</v>
      </c>
      <c r="I13" s="32">
        <f>SUM('table 3'!L26:M26)</f>
        <v>119996</v>
      </c>
      <c r="J13" s="44"/>
      <c r="K13" s="8"/>
      <c r="L13" s="8"/>
      <c r="M13" s="8"/>
      <c r="N13" s="8"/>
      <c r="O13" s="8"/>
    </row>
    <row r="14" spans="1:15" s="3" customFormat="1" ht="14.1" customHeight="1" x14ac:dyDescent="0.25">
      <c r="A14" s="28" t="s">
        <v>10</v>
      </c>
      <c r="B14" s="29">
        <f>'table 3'!R12-'table 3'!B12</f>
        <v>0</v>
      </c>
      <c r="C14" s="29">
        <f>'table 3'!R27-'table 3'!B27</f>
        <v>385550</v>
      </c>
      <c r="D14" s="43"/>
      <c r="E14" s="29">
        <f>SUM('table 3'!D12:E12)</f>
        <v>0</v>
      </c>
      <c r="F14" s="29">
        <f>SUM('table 3'!D27:E27)</f>
        <v>47370</v>
      </c>
      <c r="G14" s="43"/>
      <c r="H14" s="29">
        <f>SUM('table 3'!L12:M12)</f>
        <v>0</v>
      </c>
      <c r="I14" s="29">
        <f>SUM('table 3'!L27:M27)</f>
        <v>85193</v>
      </c>
      <c r="J14" s="43"/>
      <c r="K14" s="8"/>
      <c r="L14" s="8"/>
      <c r="M14" s="8"/>
      <c r="N14" s="8"/>
      <c r="O14" s="8"/>
    </row>
    <row r="15" spans="1:15" s="3" customFormat="1" ht="14.1" customHeight="1" x14ac:dyDescent="0.25">
      <c r="A15" s="31" t="s">
        <v>11</v>
      </c>
      <c r="B15" s="32">
        <f>'table 3'!R13-'table 3'!B13</f>
        <v>0</v>
      </c>
      <c r="C15" s="32">
        <f>'table 3'!R28-'table 3'!B28</f>
        <v>285240</v>
      </c>
      <c r="D15" s="44"/>
      <c r="E15" s="32">
        <f>SUM('table 3'!D13:E13)</f>
        <v>0</v>
      </c>
      <c r="F15" s="32">
        <f>SUM('table 3'!D28:E28)</f>
        <v>38537</v>
      </c>
      <c r="G15" s="44"/>
      <c r="H15" s="32">
        <f>SUM('table 3'!L13:M13)</f>
        <v>0</v>
      </c>
      <c r="I15" s="32">
        <f>SUM('table 3'!L28:M28)</f>
        <v>32150</v>
      </c>
      <c r="J15" s="44"/>
      <c r="K15" s="8"/>
      <c r="L15" s="8"/>
      <c r="M15" s="8"/>
      <c r="N15" s="8"/>
      <c r="O15" s="8"/>
    </row>
    <row r="16" spans="1:15" s="3" customFormat="1" ht="14.1" customHeight="1" thickBot="1" x14ac:dyDescent="0.3">
      <c r="A16" s="90" t="s">
        <v>12</v>
      </c>
      <c r="B16" s="91">
        <f>'table 3'!R14-'table 3'!B14</f>
        <v>0</v>
      </c>
      <c r="C16" s="91">
        <f>'table 3'!R29-'table 3'!B29</f>
        <v>288068</v>
      </c>
      <c r="D16" s="92"/>
      <c r="E16" s="91">
        <f>SUM('table 3'!D14:E14)</f>
        <v>0</v>
      </c>
      <c r="F16" s="91">
        <f>SUM('table 3'!D29:E29)</f>
        <v>40514</v>
      </c>
      <c r="G16" s="92"/>
      <c r="H16" s="91">
        <f>SUM('table 3'!L14:M14)</f>
        <v>0</v>
      </c>
      <c r="I16" s="91">
        <f>SUM('table 3'!L29:M29)</f>
        <v>19227</v>
      </c>
      <c r="J16" s="92"/>
      <c r="K16" s="8"/>
      <c r="L16" s="8"/>
      <c r="M16" s="8"/>
      <c r="N16" s="8"/>
      <c r="O16" s="8"/>
    </row>
    <row r="17" spans="1:15" s="3" customFormat="1" ht="14.1" customHeight="1" thickTop="1" x14ac:dyDescent="0.25">
      <c r="A17" s="39" t="s">
        <v>13</v>
      </c>
      <c r="B17" s="40">
        <f>SUM(B5:B7)</f>
        <v>813458</v>
      </c>
      <c r="C17" s="40">
        <f>SUM(C5:C7)</f>
        <v>736588</v>
      </c>
      <c r="D17" s="56">
        <f>IFERROR(B17/C17-1,"")</f>
        <v>0.10435956056845885</v>
      </c>
      <c r="E17" s="40">
        <f>SUM(E5:E7)</f>
        <v>121087</v>
      </c>
      <c r="F17" s="40">
        <f>SUM(F5:F7)</f>
        <v>111167</v>
      </c>
      <c r="G17" s="56">
        <f>IFERROR(E17/F17-1,"")</f>
        <v>8.923511473728718E-2</v>
      </c>
      <c r="H17" s="40">
        <f>SUM(H5:H7)</f>
        <v>73551</v>
      </c>
      <c r="I17" s="40">
        <f>SUM(I5:I7)</f>
        <v>61895</v>
      </c>
      <c r="J17" s="56">
        <f>IFERROR(H17/I17-1,"")</f>
        <v>0.18831892721544552</v>
      </c>
      <c r="K17" s="8"/>
      <c r="L17" s="8"/>
      <c r="M17" s="8"/>
      <c r="N17" s="8"/>
      <c r="O17" s="8"/>
    </row>
    <row r="18" spans="1:15" s="3" customFormat="1" ht="14.1" customHeight="1" x14ac:dyDescent="0.25">
      <c r="A18" s="52"/>
      <c r="B18" s="54"/>
      <c r="C18" s="54"/>
      <c r="D18" s="55"/>
      <c r="E18" s="54"/>
      <c r="F18" s="54"/>
      <c r="G18" s="55"/>
      <c r="H18" s="54"/>
      <c r="I18" s="54"/>
      <c r="J18" s="55"/>
      <c r="K18" s="8"/>
      <c r="L18" s="8"/>
      <c r="M18" s="8"/>
      <c r="N18" s="8"/>
      <c r="O18" s="8"/>
    </row>
    <row r="19" spans="1:15" s="3" customFormat="1" ht="15" customHeight="1" x14ac:dyDescent="0.25">
      <c r="A19" s="51" t="s">
        <v>62</v>
      </c>
      <c r="B19" s="110" t="s">
        <v>59</v>
      </c>
      <c r="C19" s="111"/>
      <c r="D19" s="111"/>
      <c r="E19" s="110" t="s">
        <v>60</v>
      </c>
      <c r="F19" s="111"/>
      <c r="G19" s="111"/>
    </row>
    <row r="20" spans="1:15" s="3" customFormat="1" ht="15" customHeight="1" x14ac:dyDescent="0.25">
      <c r="A20" s="28"/>
      <c r="B20" s="25">
        <f>B4</f>
        <v>2024</v>
      </c>
      <c r="C20" s="25">
        <f t="shared" ref="C20:D20" si="1">C4</f>
        <v>2023</v>
      </c>
      <c r="D20" s="25" t="str">
        <f t="shared" si="1"/>
        <v>Δ2024/23</v>
      </c>
      <c r="E20" s="25">
        <f>B4</f>
        <v>2024</v>
      </c>
      <c r="F20" s="25">
        <f>C4</f>
        <v>2023</v>
      </c>
      <c r="G20" s="25" t="str">
        <f>D4</f>
        <v>Δ2024/23</v>
      </c>
    </row>
    <row r="21" spans="1:15" ht="15" customHeight="1" x14ac:dyDescent="0.25">
      <c r="A21" s="31" t="s">
        <v>1</v>
      </c>
      <c r="B21" s="32">
        <f>SUM('table 3'!F3:G3)</f>
        <v>85604</v>
      </c>
      <c r="C21" s="32">
        <f>SUM('table 3'!F18:G18)</f>
        <v>79635</v>
      </c>
      <c r="D21" s="44">
        <f>IFERROR(B21/C21-1,"")</f>
        <v>7.4954479814152153E-2</v>
      </c>
      <c r="E21" s="32">
        <f>SUM('table 3'!H3:K3)</f>
        <v>9933</v>
      </c>
      <c r="F21" s="32">
        <f>SUM('table 3'!H18:K18)</f>
        <v>9292</v>
      </c>
      <c r="G21" s="44">
        <f>IFERROR(E21/F21-1,"")</f>
        <v>6.898407232027548E-2</v>
      </c>
      <c r="H21" s="3"/>
      <c r="I21" s="3"/>
      <c r="J21" s="3"/>
      <c r="K21"/>
      <c r="L21"/>
      <c r="M21"/>
      <c r="N21"/>
      <c r="O21"/>
    </row>
    <row r="22" spans="1:15" ht="15" customHeight="1" x14ac:dyDescent="0.25">
      <c r="A22" s="28" t="s">
        <v>2</v>
      </c>
      <c r="B22" s="29">
        <f>SUM('table 3'!F4:G4)</f>
        <v>76628</v>
      </c>
      <c r="C22" s="29">
        <f>SUM('table 3'!F19:G19)</f>
        <v>75901</v>
      </c>
      <c r="D22" s="43">
        <f>IFERROR(B22/C22-1,"")</f>
        <v>9.5782664260022354E-3</v>
      </c>
      <c r="E22" s="29">
        <f>SUM('table 3'!H4:K4)</f>
        <v>13044</v>
      </c>
      <c r="F22" s="29">
        <f>SUM('table 3'!H19:K19)</f>
        <v>7454</v>
      </c>
      <c r="G22" s="43">
        <f>IFERROR(E22/F22-1,"")</f>
        <v>0.74993292192111616</v>
      </c>
      <c r="H22" s="3"/>
      <c r="I22" s="3"/>
      <c r="J22" s="3"/>
      <c r="K22"/>
      <c r="L22"/>
      <c r="M22"/>
      <c r="N22"/>
      <c r="O22"/>
    </row>
    <row r="23" spans="1:15" ht="15" customHeight="1" x14ac:dyDescent="0.25">
      <c r="A23" s="31" t="s">
        <v>3</v>
      </c>
      <c r="B23" s="32">
        <f>SUM('table 3'!F5:G5)</f>
        <v>99930</v>
      </c>
      <c r="C23" s="32">
        <f>SUM('table 3'!F20:G20)</f>
        <v>80623</v>
      </c>
      <c r="D23" s="44">
        <f>IFERROR(B23/C23-1,"")</f>
        <v>0.23947260707242357</v>
      </c>
      <c r="E23" s="32">
        <f>SUM('table 3'!H5:K5)</f>
        <v>16808</v>
      </c>
      <c r="F23" s="32">
        <f>SUM('table 3'!H20:K20)</f>
        <v>14493</v>
      </c>
      <c r="G23" s="44">
        <f t="shared" ref="G23" si="2">IFERROR(E23/F23-1,"")</f>
        <v>0.15973228455116262</v>
      </c>
      <c r="H23" s="3"/>
      <c r="I23" s="3"/>
      <c r="J23" s="3"/>
      <c r="K23"/>
      <c r="L23"/>
      <c r="M23"/>
      <c r="N23"/>
      <c r="O23"/>
    </row>
    <row r="24" spans="1:15" ht="15" customHeight="1" x14ac:dyDescent="0.25">
      <c r="A24" s="28" t="s">
        <v>4</v>
      </c>
      <c r="B24" s="29">
        <f>SUM('table 3'!F6:G6)</f>
        <v>0</v>
      </c>
      <c r="C24" s="29">
        <f>SUM('table 3'!F21:G21)</f>
        <v>95574</v>
      </c>
      <c r="D24" s="43"/>
      <c r="E24" s="43">
        <f>SUM('table 3'!H6:K6)</f>
        <v>0</v>
      </c>
      <c r="F24" s="29">
        <f>SUM('table 3'!H21:K21)</f>
        <v>20553</v>
      </c>
      <c r="G24" s="43"/>
      <c r="H24" s="3"/>
      <c r="I24" s="3"/>
      <c r="J24" s="3"/>
      <c r="K24"/>
      <c r="L24"/>
      <c r="M24"/>
      <c r="N24"/>
      <c r="O24"/>
    </row>
    <row r="25" spans="1:15" ht="15" customHeight="1" x14ac:dyDescent="0.25">
      <c r="A25" s="31" t="s">
        <v>5</v>
      </c>
      <c r="B25" s="32">
        <f>SUM('table 3'!F7:G7)</f>
        <v>0</v>
      </c>
      <c r="C25" s="32">
        <f>SUM('table 3'!F22:G22)</f>
        <v>102842</v>
      </c>
      <c r="D25" s="44"/>
      <c r="E25" s="32">
        <f>SUM('table 3'!H7:K7)</f>
        <v>0</v>
      </c>
      <c r="F25" s="32">
        <f>SUM('table 3'!H22:K22)</f>
        <v>25284</v>
      </c>
      <c r="G25" s="44"/>
      <c r="H25" s="3"/>
      <c r="I25" s="3"/>
      <c r="J25" s="3"/>
      <c r="K25"/>
      <c r="L25"/>
      <c r="M25"/>
      <c r="N25"/>
      <c r="O25"/>
    </row>
    <row r="26" spans="1:15" ht="15" customHeight="1" x14ac:dyDescent="0.25">
      <c r="A26" s="28" t="s">
        <v>6</v>
      </c>
      <c r="B26" s="29">
        <f>SUM('table 3'!F8:G8)</f>
        <v>0</v>
      </c>
      <c r="C26" s="29">
        <f>SUM('table 3'!F23:G23)</f>
        <v>108938</v>
      </c>
      <c r="D26" s="43"/>
      <c r="E26" s="29">
        <f>SUM('table 3'!H8:K8)</f>
        <v>0</v>
      </c>
      <c r="F26" s="29">
        <f>SUM('table 3'!H23:K23)</f>
        <v>37210</v>
      </c>
      <c r="G26" s="43"/>
      <c r="H26" s="3"/>
      <c r="I26" s="3"/>
      <c r="J26" s="3"/>
      <c r="K26"/>
      <c r="L26"/>
      <c r="M26"/>
      <c r="N26"/>
      <c r="O26"/>
    </row>
    <row r="27" spans="1:15" ht="15" customHeight="1" x14ac:dyDescent="0.25">
      <c r="A27" s="31" t="s">
        <v>7</v>
      </c>
      <c r="B27" s="32">
        <f>SUM('table 3'!F9:G9)</f>
        <v>0</v>
      </c>
      <c r="C27" s="32">
        <f>SUM('table 3'!F24:G24)</f>
        <v>120975</v>
      </c>
      <c r="D27" s="44"/>
      <c r="E27" s="32">
        <f>SUM('table 3'!H9:K9)</f>
        <v>0</v>
      </c>
      <c r="F27" s="32">
        <f>SUM('table 3'!H24:K24)</f>
        <v>43521</v>
      </c>
      <c r="G27" s="44"/>
      <c r="H27" s="3"/>
      <c r="I27" s="3"/>
      <c r="J27" s="3"/>
      <c r="K27"/>
      <c r="L27"/>
      <c r="M27"/>
      <c r="N27"/>
      <c r="O27"/>
    </row>
    <row r="28" spans="1:15" ht="15" customHeight="1" x14ac:dyDescent="0.25">
      <c r="A28" s="28" t="s">
        <v>8</v>
      </c>
      <c r="B28" s="29">
        <f>SUM('table 3'!F10:G10)</f>
        <v>0</v>
      </c>
      <c r="C28" s="29">
        <f>SUM('table 3'!F25:G25)</f>
        <v>117005</v>
      </c>
      <c r="D28" s="43"/>
      <c r="E28" s="29">
        <f>SUM('table 3'!H10:K10)</f>
        <v>0</v>
      </c>
      <c r="F28" s="29">
        <f>SUM('table 3'!H25:K25)</f>
        <v>43778</v>
      </c>
      <c r="G28" s="43"/>
      <c r="H28" s="3"/>
      <c r="I28" s="3"/>
      <c r="J28" s="3"/>
      <c r="K28"/>
      <c r="L28"/>
      <c r="M28"/>
      <c r="N28"/>
      <c r="O28"/>
    </row>
    <row r="29" spans="1:15" ht="15" customHeight="1" x14ac:dyDescent="0.25">
      <c r="A29" s="31" t="s">
        <v>9</v>
      </c>
      <c r="B29" s="32">
        <f>SUM('table 3'!F11:G11)</f>
        <v>0</v>
      </c>
      <c r="C29" s="32">
        <f>SUM('table 3'!F26:G26)</f>
        <v>105339</v>
      </c>
      <c r="D29" s="44"/>
      <c r="E29" s="32">
        <f>SUM('table 3'!H11:K11)</f>
        <v>0</v>
      </c>
      <c r="F29" s="32">
        <f>SUM('table 3'!H26:K26)</f>
        <v>35094</v>
      </c>
      <c r="G29" s="44"/>
      <c r="H29" s="3"/>
      <c r="I29" s="3"/>
      <c r="J29" s="3"/>
      <c r="K29"/>
      <c r="L29"/>
      <c r="M29"/>
      <c r="N29"/>
      <c r="O29"/>
    </row>
    <row r="30" spans="1:15" ht="15" customHeight="1" x14ac:dyDescent="0.25">
      <c r="A30" s="28" t="s">
        <v>10</v>
      </c>
      <c r="B30" s="29">
        <f>SUM('table 3'!F12:G12)</f>
        <v>0</v>
      </c>
      <c r="C30" s="29">
        <f>SUM('table 3'!F27:G27)</f>
        <v>103165</v>
      </c>
      <c r="D30" s="43"/>
      <c r="E30" s="29">
        <f>SUM('table 3'!H12:K12)</f>
        <v>0</v>
      </c>
      <c r="F30" s="29">
        <f>SUM('table 3'!H27:K27)</f>
        <v>21897</v>
      </c>
      <c r="G30" s="43"/>
      <c r="H30" s="3"/>
      <c r="I30" s="3"/>
      <c r="J30" s="3"/>
      <c r="K30"/>
      <c r="L30"/>
      <c r="M30"/>
      <c r="N30"/>
      <c r="O30"/>
    </row>
    <row r="31" spans="1:15" ht="15" customHeight="1" x14ac:dyDescent="0.25">
      <c r="A31" s="31" t="s">
        <v>11</v>
      </c>
      <c r="B31" s="32">
        <f>SUM('table 3'!F13:G13)</f>
        <v>0</v>
      </c>
      <c r="C31" s="32">
        <f>SUM('table 3'!F28:G28)</f>
        <v>85085</v>
      </c>
      <c r="D31" s="44"/>
      <c r="E31" s="32">
        <f>SUM('table 3'!H13:K13)</f>
        <v>0</v>
      </c>
      <c r="F31" s="32">
        <f>SUM('table 3'!H28:K28)</f>
        <v>12030</v>
      </c>
      <c r="G31" s="44"/>
      <c r="H31" s="3"/>
      <c r="I31" s="3"/>
      <c r="J31" s="3"/>
      <c r="K31"/>
      <c r="L31"/>
      <c r="M31"/>
      <c r="N31"/>
      <c r="O31"/>
    </row>
    <row r="32" spans="1:15" ht="15" customHeight="1" thickBot="1" x14ac:dyDescent="0.3">
      <c r="A32" s="90" t="s">
        <v>12</v>
      </c>
      <c r="B32" s="91">
        <f>SUM('table 3'!F14:G14)</f>
        <v>0</v>
      </c>
      <c r="C32" s="91">
        <f>SUM('table 3'!F29:G29)</f>
        <v>92766</v>
      </c>
      <c r="D32" s="92"/>
      <c r="E32" s="91">
        <f>SUM('table 3'!H14:K14)</f>
        <v>0</v>
      </c>
      <c r="F32" s="91">
        <f>SUM('table 3'!H29:K29)</f>
        <v>14373</v>
      </c>
      <c r="G32" s="92"/>
      <c r="H32" s="3"/>
      <c r="I32" s="3"/>
      <c r="J32" s="3"/>
      <c r="K32"/>
      <c r="L32"/>
      <c r="M32"/>
      <c r="N32"/>
      <c r="O32"/>
    </row>
    <row r="33" spans="1:15" ht="15" customHeight="1" thickTop="1" x14ac:dyDescent="0.25">
      <c r="A33" s="39" t="s">
        <v>13</v>
      </c>
      <c r="B33" s="40">
        <f>SUM(B21:B23)</f>
        <v>262162</v>
      </c>
      <c r="C33" s="40">
        <f>SUM(C21:C23)</f>
        <v>236159</v>
      </c>
      <c r="D33" s="56">
        <f>IFERROR(B33/C33-1,"")</f>
        <v>0.11010802044385359</v>
      </c>
      <c r="E33" s="40">
        <f>SUM(E21:E23)</f>
        <v>39785</v>
      </c>
      <c r="F33" s="40">
        <f>SUM(F21:F23)</f>
        <v>31239</v>
      </c>
      <c r="G33" s="56">
        <f>IFERROR(E33/F33-1,"")</f>
        <v>0.27356829604020616</v>
      </c>
      <c r="H33" s="3">
        <f>SUM(H21:H23)</f>
        <v>0</v>
      </c>
      <c r="I33" s="3">
        <f>SUM(I21:I23)</f>
        <v>0</v>
      </c>
      <c r="J33" s="3"/>
      <c r="K33"/>
      <c r="L33"/>
      <c r="M33"/>
      <c r="N33"/>
      <c r="O33"/>
    </row>
    <row r="34" spans="1:15" s="21" customFormat="1" ht="14.1" customHeight="1" x14ac:dyDescent="0.2">
      <c r="A34" s="47" t="s">
        <v>54</v>
      </c>
      <c r="B34" s="48"/>
      <c r="C34" s="48"/>
      <c r="D34" s="48"/>
      <c r="E34" s="48"/>
      <c r="F34" s="48"/>
      <c r="G34" s="48"/>
      <c r="H34" s="48"/>
      <c r="I34" s="48"/>
      <c r="J34" s="48"/>
      <c r="K34" s="20"/>
      <c r="L34" s="20"/>
      <c r="M34" s="20"/>
      <c r="N34" s="20"/>
      <c r="O34" s="20"/>
    </row>
    <row r="35" spans="1:15" s="21" customFormat="1" ht="14.1" customHeight="1" x14ac:dyDescent="0.2">
      <c r="A35" s="47" t="s">
        <v>33</v>
      </c>
      <c r="B35" s="48"/>
      <c r="C35" s="48"/>
      <c r="D35" s="48"/>
      <c r="E35" s="48">
        <f>E2</f>
        <v>0</v>
      </c>
      <c r="F35" s="48"/>
      <c r="G35" s="48"/>
      <c r="H35" s="48">
        <f>H2</f>
        <v>0</v>
      </c>
      <c r="I35" s="48"/>
      <c r="J35" s="48"/>
      <c r="K35" s="20"/>
      <c r="L35" s="20"/>
      <c r="M35" s="20"/>
      <c r="N35" s="20"/>
      <c r="O35" s="20"/>
    </row>
    <row r="36" spans="1:15" s="21" customFormat="1" ht="14.1" customHeight="1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20"/>
      <c r="L36" s="20"/>
      <c r="M36" s="20"/>
      <c r="N36" s="20"/>
      <c r="O36" s="20"/>
    </row>
    <row r="37" spans="1:15" ht="15" customHeight="1" x14ac:dyDescent="0.25">
      <c r="A37" s="47"/>
      <c r="E37" s="104"/>
      <c r="F37" s="104"/>
      <c r="G37" s="103"/>
      <c r="H37" s="104"/>
      <c r="I37" s="104"/>
      <c r="J37" s="105"/>
    </row>
    <row r="38" spans="1:15" ht="15" customHeight="1" x14ac:dyDescent="0.25">
      <c r="E38" s="104"/>
    </row>
    <row r="39" spans="1:15" ht="15" customHeight="1" x14ac:dyDescent="0.25">
      <c r="E39" s="104"/>
    </row>
    <row r="40" spans="1:15" ht="15" customHeight="1" x14ac:dyDescent="0.25">
      <c r="B40" s="102"/>
      <c r="C40" s="104"/>
      <c r="D40" s="105"/>
      <c r="E40" s="104"/>
      <c r="F40" s="102"/>
      <c r="G40" s="103"/>
    </row>
  </sheetData>
  <mergeCells count="5">
    <mergeCell ref="B19:D19"/>
    <mergeCell ref="E19:G19"/>
    <mergeCell ref="B3:D3"/>
    <mergeCell ref="E3:G3"/>
    <mergeCell ref="H3:J3"/>
  </mergeCells>
  <pageMargins left="0.25" right="0.25" top="0.75" bottom="0.75" header="0.3" footer="0.3"/>
  <pageSetup paperSize="9" scale="45" orientation="landscape" verticalDpi="598" r:id="rId1"/>
  <ignoredErrors>
    <ignoredError sqref="E5:F16 H21:I34 E21:F32 B21:C34 H5:I16 E18:F20 G5:G16 G21:G32 G18:G20 J21:J34 J5:J16 D21:D32 E34:F34 G34 D34 H18:I20 J18:J20" formulaRange="1"/>
    <ignoredError sqref="D33 G33 E33:F33 J17 E17:F17 G17:I17" formula="1" formulaRange="1"/>
    <ignoredError sqref="D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S59"/>
  <sheetViews>
    <sheetView showGridLines="0" showZeros="0" zoomScaleNormal="100" workbookViewId="0"/>
  </sheetViews>
  <sheetFormatPr defaultRowHeight="15" customHeight="1" x14ac:dyDescent="0.25"/>
  <cols>
    <col min="1" max="1" width="13.7109375" style="8" customWidth="1"/>
    <col min="2" max="16" width="10.7109375" style="11" customWidth="1"/>
    <col min="17" max="17" width="11.28515625" style="11" bestFit="1" customWidth="1"/>
  </cols>
  <sheetData>
    <row r="1" spans="1:19" s="1" customFormat="1" ht="21" customHeight="1" x14ac:dyDescent="0.3">
      <c r="A1" s="23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s="2" customFormat="1" ht="13.5" customHeight="1" x14ac:dyDescent="0.25">
      <c r="A2" s="24">
        <v>2024</v>
      </c>
      <c r="B2" s="25" t="s">
        <v>14</v>
      </c>
      <c r="C2" s="26" t="s">
        <v>15</v>
      </c>
      <c r="D2" s="26" t="s">
        <v>16</v>
      </c>
      <c r="E2" s="26" t="s">
        <v>17</v>
      </c>
      <c r="F2" s="27" t="s">
        <v>18</v>
      </c>
      <c r="G2" s="25" t="s">
        <v>19</v>
      </c>
      <c r="H2" s="26" t="s">
        <v>20</v>
      </c>
      <c r="I2" s="26" t="s">
        <v>21</v>
      </c>
      <c r="J2" s="26" t="s">
        <v>22</v>
      </c>
      <c r="K2" s="27" t="s">
        <v>23</v>
      </c>
      <c r="L2" s="25" t="s">
        <v>24</v>
      </c>
      <c r="M2" s="26" t="s">
        <v>25</v>
      </c>
      <c r="N2" s="26" t="s">
        <v>26</v>
      </c>
      <c r="O2" s="26" t="s">
        <v>27</v>
      </c>
      <c r="P2" s="27" t="s">
        <v>28</v>
      </c>
      <c r="Q2" s="25" t="s">
        <v>0</v>
      </c>
    </row>
    <row r="3" spans="1:19" s="3" customFormat="1" ht="14.1" customHeight="1" x14ac:dyDescent="0.25">
      <c r="A3" s="28" t="s">
        <v>1</v>
      </c>
      <c r="B3" s="29">
        <v>8672</v>
      </c>
      <c r="C3" s="29">
        <v>28168</v>
      </c>
      <c r="D3" s="29">
        <v>66200</v>
      </c>
      <c r="E3" s="29">
        <v>4240</v>
      </c>
      <c r="F3" s="29">
        <v>34391</v>
      </c>
      <c r="G3" s="29">
        <v>5091</v>
      </c>
      <c r="H3" s="29">
        <v>14513</v>
      </c>
      <c r="I3" s="29">
        <v>55318</v>
      </c>
      <c r="J3" s="29">
        <v>10080</v>
      </c>
      <c r="K3" s="29">
        <v>83681</v>
      </c>
      <c r="L3" s="29">
        <v>63325</v>
      </c>
      <c r="M3" s="29">
        <v>1534</v>
      </c>
      <c r="N3" s="29">
        <v>14571</v>
      </c>
      <c r="O3" s="29">
        <v>49532</v>
      </c>
      <c r="P3" s="29">
        <v>20874</v>
      </c>
      <c r="Q3" s="29">
        <f>SUM(B3:P3)</f>
        <v>460190</v>
      </c>
      <c r="R3" s="30"/>
    </row>
    <row r="4" spans="1:19" s="3" customFormat="1" ht="14.1" customHeight="1" x14ac:dyDescent="0.25">
      <c r="A4" s="31" t="s">
        <v>2</v>
      </c>
      <c r="B4" s="32">
        <v>9651</v>
      </c>
      <c r="C4" s="32">
        <v>19046</v>
      </c>
      <c r="D4" s="32">
        <v>41706</v>
      </c>
      <c r="E4" s="32">
        <v>4054</v>
      </c>
      <c r="F4" s="32">
        <v>32460</v>
      </c>
      <c r="G4" s="32">
        <v>10360</v>
      </c>
      <c r="H4" s="32">
        <v>12999</v>
      </c>
      <c r="I4" s="32">
        <v>49991</v>
      </c>
      <c r="J4" s="32">
        <v>5591</v>
      </c>
      <c r="K4" s="32">
        <v>76360</v>
      </c>
      <c r="L4" s="32">
        <v>34566</v>
      </c>
      <c r="M4" s="32">
        <v>1504</v>
      </c>
      <c r="N4" s="32">
        <v>14965</v>
      </c>
      <c r="O4" s="32">
        <v>31968</v>
      </c>
      <c r="P4" s="32">
        <v>13461</v>
      </c>
      <c r="Q4" s="32">
        <f t="shared" ref="Q4:Q14" si="0">SUM(B4:P4)</f>
        <v>358682</v>
      </c>
      <c r="R4" s="30"/>
      <c r="S4" s="33"/>
    </row>
    <row r="5" spans="1:19" s="3" customFormat="1" ht="14.1" customHeight="1" x14ac:dyDescent="0.25">
      <c r="A5" s="28" t="s">
        <v>3</v>
      </c>
      <c r="B5" s="29">
        <v>11906</v>
      </c>
      <c r="C5" s="29">
        <v>9627</v>
      </c>
      <c r="D5" s="29">
        <v>25940</v>
      </c>
      <c r="E5" s="29">
        <v>4928</v>
      </c>
      <c r="F5" s="29">
        <v>45086</v>
      </c>
      <c r="G5" s="29">
        <v>17588</v>
      </c>
      <c r="H5" s="29">
        <v>15302</v>
      </c>
      <c r="I5" s="29">
        <v>60691</v>
      </c>
      <c r="J5" s="29">
        <v>9316</v>
      </c>
      <c r="K5" s="29">
        <v>73169</v>
      </c>
      <c r="L5" s="29">
        <v>43601</v>
      </c>
      <c r="M5" s="29">
        <v>879</v>
      </c>
      <c r="N5" s="29">
        <v>19746</v>
      </c>
      <c r="O5" s="29">
        <v>63614</v>
      </c>
      <c r="P5" s="29">
        <v>18118</v>
      </c>
      <c r="Q5" s="29">
        <f t="shared" si="0"/>
        <v>419511</v>
      </c>
      <c r="R5" s="30"/>
    </row>
    <row r="6" spans="1:19" s="3" customFormat="1" ht="14.1" customHeight="1" x14ac:dyDescent="0.25">
      <c r="A6" s="31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>
        <f t="shared" si="0"/>
        <v>0</v>
      </c>
      <c r="R6" s="30"/>
      <c r="S6" s="33"/>
    </row>
    <row r="7" spans="1:19" s="3" customFormat="1" ht="14.1" customHeight="1" x14ac:dyDescent="0.25">
      <c r="A7" s="28" t="s">
        <v>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>
        <f t="shared" si="0"/>
        <v>0</v>
      </c>
      <c r="R7" s="30"/>
    </row>
    <row r="8" spans="1:19" s="3" customFormat="1" ht="14.1" customHeight="1" x14ac:dyDescent="0.25">
      <c r="A8" s="31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>
        <f t="shared" si="0"/>
        <v>0</v>
      </c>
      <c r="R8" s="30"/>
      <c r="S8" s="33"/>
    </row>
    <row r="9" spans="1:19" s="3" customFormat="1" ht="14.1" customHeight="1" x14ac:dyDescent="0.25">
      <c r="A9" s="28" t="s">
        <v>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>
        <f t="shared" si="0"/>
        <v>0</v>
      </c>
      <c r="R9" s="30"/>
    </row>
    <row r="10" spans="1:19" s="3" customFormat="1" ht="14.1" customHeight="1" x14ac:dyDescent="0.25">
      <c r="A10" s="31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>
        <f t="shared" si="0"/>
        <v>0</v>
      </c>
      <c r="R10" s="30"/>
      <c r="S10" s="33"/>
    </row>
    <row r="11" spans="1:19" s="3" customFormat="1" ht="14.1" customHeight="1" x14ac:dyDescent="0.25">
      <c r="A11" s="28" t="s"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>
        <f t="shared" si="0"/>
        <v>0</v>
      </c>
      <c r="R11" s="30"/>
    </row>
    <row r="12" spans="1:19" s="3" customFormat="1" ht="14.1" customHeight="1" x14ac:dyDescent="0.25">
      <c r="A12" s="31" t="s">
        <v>10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>
        <f t="shared" si="0"/>
        <v>0</v>
      </c>
      <c r="R12" s="30"/>
      <c r="S12" s="33"/>
    </row>
    <row r="13" spans="1:19" s="3" customFormat="1" ht="14.1" customHeight="1" x14ac:dyDescent="0.25">
      <c r="A13" s="28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>
        <f t="shared" si="0"/>
        <v>0</v>
      </c>
      <c r="R13" s="30"/>
    </row>
    <row r="14" spans="1:19" s="3" customFormat="1" ht="14.1" customHeight="1" thickBot="1" x14ac:dyDescent="0.3">
      <c r="A14" s="93" t="s">
        <v>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>
        <f t="shared" si="0"/>
        <v>0</v>
      </c>
      <c r="R14" s="30"/>
      <c r="S14" s="33"/>
    </row>
    <row r="15" spans="1:19" s="3" customFormat="1" ht="14.1" customHeight="1" thickTop="1" x14ac:dyDescent="0.25">
      <c r="A15" s="34" t="s">
        <v>65</v>
      </c>
      <c r="B15" s="35">
        <f>SUM(B3:B14)</f>
        <v>30229</v>
      </c>
      <c r="C15" s="35">
        <f t="shared" ref="C15:Q15" si="1">SUM(C3:C14)</f>
        <v>56841</v>
      </c>
      <c r="D15" s="35">
        <f t="shared" si="1"/>
        <v>133846</v>
      </c>
      <c r="E15" s="35">
        <f t="shared" si="1"/>
        <v>13222</v>
      </c>
      <c r="F15" s="35">
        <f t="shared" si="1"/>
        <v>111937</v>
      </c>
      <c r="G15" s="35">
        <f t="shared" si="1"/>
        <v>33039</v>
      </c>
      <c r="H15" s="35">
        <f t="shared" si="1"/>
        <v>42814</v>
      </c>
      <c r="I15" s="35">
        <f t="shared" si="1"/>
        <v>166000</v>
      </c>
      <c r="J15" s="35">
        <f t="shared" si="1"/>
        <v>24987</v>
      </c>
      <c r="K15" s="35">
        <f t="shared" si="1"/>
        <v>233210</v>
      </c>
      <c r="L15" s="35">
        <f t="shared" si="1"/>
        <v>141492</v>
      </c>
      <c r="M15" s="35">
        <f t="shared" si="1"/>
        <v>3917</v>
      </c>
      <c r="N15" s="35">
        <f t="shared" si="1"/>
        <v>49282</v>
      </c>
      <c r="O15" s="35">
        <f t="shared" si="1"/>
        <v>145114</v>
      </c>
      <c r="P15" s="35">
        <f t="shared" si="1"/>
        <v>52453</v>
      </c>
      <c r="Q15" s="35">
        <f t="shared" si="1"/>
        <v>1238383</v>
      </c>
      <c r="R15" s="30"/>
    </row>
    <row r="16" spans="1:19" ht="14.2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9" s="2" customFormat="1" ht="13.5" customHeight="1" x14ac:dyDescent="0.25">
      <c r="A17" s="24">
        <v>2023</v>
      </c>
      <c r="B17" s="25" t="str">
        <f>B2</f>
        <v>Nυμφαία</v>
      </c>
      <c r="C17" s="26" t="str">
        <f t="shared" ref="C17:Q17" si="2">C2</f>
        <v>Νίκη</v>
      </c>
      <c r="D17" s="26" t="str">
        <f t="shared" si="2"/>
        <v>Κρυσταλλoπηγή</v>
      </c>
      <c r="E17" s="26" t="str">
        <f t="shared" si="2"/>
        <v>Αγ. Κωνσταντίνος</v>
      </c>
      <c r="F17" s="27" t="str">
        <f t="shared" si="2"/>
        <v>Ορμένιο</v>
      </c>
      <c r="G17" s="25" t="str">
        <f t="shared" si="2"/>
        <v>Κυπρίνος</v>
      </c>
      <c r="H17" s="26" t="str">
        <f t="shared" si="2"/>
        <v>Καστανιές</v>
      </c>
      <c r="I17" s="26" t="str">
        <f t="shared" si="2"/>
        <v>Κήποι</v>
      </c>
      <c r="J17" s="26" t="str">
        <f t="shared" si="2"/>
        <v>Δοϊράνη</v>
      </c>
      <c r="K17" s="27" t="str">
        <f t="shared" si="2"/>
        <v>Εύζωνοι</v>
      </c>
      <c r="L17" s="25" t="str">
        <f t="shared" si="2"/>
        <v>Κακαβιά</v>
      </c>
      <c r="M17" s="26" t="str">
        <f t="shared" si="2"/>
        <v>Μέρτζανη</v>
      </c>
      <c r="N17" s="26" t="str">
        <f t="shared" si="2"/>
        <v>Εξοχή</v>
      </c>
      <c r="O17" s="26" t="str">
        <f t="shared" si="2"/>
        <v>Προμαχώνας</v>
      </c>
      <c r="P17" s="27" t="str">
        <f t="shared" si="2"/>
        <v>Σαγιάδα</v>
      </c>
      <c r="Q17" s="25" t="str">
        <f t="shared" si="2"/>
        <v>Σύνολο</v>
      </c>
    </row>
    <row r="18" spans="1:19" s="3" customFormat="1" ht="14.1" customHeight="1" x14ac:dyDescent="0.25">
      <c r="A18" s="28" t="s">
        <v>1</v>
      </c>
      <c r="B18" s="29">
        <v>8103</v>
      </c>
      <c r="C18" s="29">
        <v>24846</v>
      </c>
      <c r="D18" s="29">
        <v>65674</v>
      </c>
      <c r="E18" s="29">
        <v>3675</v>
      </c>
      <c r="F18" s="29">
        <v>29932</v>
      </c>
      <c r="G18" s="29">
        <v>5025</v>
      </c>
      <c r="H18" s="29">
        <v>8319</v>
      </c>
      <c r="I18" s="29">
        <v>42880</v>
      </c>
      <c r="J18" s="29">
        <v>9816</v>
      </c>
      <c r="K18" s="29">
        <v>74704</v>
      </c>
      <c r="L18" s="29">
        <v>61514</v>
      </c>
      <c r="M18" s="29">
        <v>2167</v>
      </c>
      <c r="N18" s="29">
        <v>13872</v>
      </c>
      <c r="O18" s="29">
        <v>44336</v>
      </c>
      <c r="P18" s="29">
        <v>18470</v>
      </c>
      <c r="Q18" s="29">
        <f>SUM(B18:P18)</f>
        <v>413333</v>
      </c>
      <c r="R18" s="30"/>
    </row>
    <row r="19" spans="1:19" s="3" customFormat="1" ht="14.1" customHeight="1" x14ac:dyDescent="0.25">
      <c r="A19" s="31" t="s">
        <v>2</v>
      </c>
      <c r="B19" s="32">
        <v>8744</v>
      </c>
      <c r="C19" s="32">
        <v>23474</v>
      </c>
      <c r="D19" s="32">
        <v>37056</v>
      </c>
      <c r="E19" s="32">
        <v>3406</v>
      </c>
      <c r="F19" s="32">
        <v>28989</v>
      </c>
      <c r="G19" s="32">
        <v>4469</v>
      </c>
      <c r="H19" s="32">
        <v>7009</v>
      </c>
      <c r="I19" s="32">
        <v>34227</v>
      </c>
      <c r="J19" s="32">
        <v>7808</v>
      </c>
      <c r="K19" s="32">
        <v>62494</v>
      </c>
      <c r="L19" s="32">
        <v>30579</v>
      </c>
      <c r="M19" s="32">
        <v>1268</v>
      </c>
      <c r="N19" s="32">
        <v>14336</v>
      </c>
      <c r="O19" s="32">
        <v>36776</v>
      </c>
      <c r="P19" s="32">
        <v>12760</v>
      </c>
      <c r="Q19" s="32">
        <f t="shared" ref="Q19:Q29" si="3">SUM(B19:P19)</f>
        <v>313395</v>
      </c>
      <c r="R19" s="30"/>
      <c r="S19" s="33"/>
    </row>
    <row r="20" spans="1:19" s="3" customFormat="1" ht="14.1" customHeight="1" x14ac:dyDescent="0.25">
      <c r="A20" s="28" t="s">
        <v>3</v>
      </c>
      <c r="B20" s="29">
        <v>8255</v>
      </c>
      <c r="C20" s="29">
        <v>25120</v>
      </c>
      <c r="D20" s="29">
        <v>45853</v>
      </c>
      <c r="E20" s="29">
        <v>3852</v>
      </c>
      <c r="F20" s="29">
        <v>34600</v>
      </c>
      <c r="G20" s="29">
        <v>5494</v>
      </c>
      <c r="H20" s="29">
        <v>7721</v>
      </c>
      <c r="I20" s="29">
        <v>41638</v>
      </c>
      <c r="J20" s="29">
        <v>9791</v>
      </c>
      <c r="K20" s="29">
        <v>89358</v>
      </c>
      <c r="L20" s="29">
        <v>37490</v>
      </c>
      <c r="M20" s="29">
        <v>1547</v>
      </c>
      <c r="N20" s="29">
        <v>14841</v>
      </c>
      <c r="O20" s="29">
        <v>37362</v>
      </c>
      <c r="P20" s="29">
        <v>15864</v>
      </c>
      <c r="Q20" s="29">
        <f t="shared" si="3"/>
        <v>378786</v>
      </c>
      <c r="R20" s="30"/>
    </row>
    <row r="21" spans="1:19" s="3" customFormat="1" ht="14.1" customHeight="1" x14ac:dyDescent="0.25">
      <c r="A21" s="31" t="s">
        <v>4</v>
      </c>
      <c r="B21" s="32">
        <v>11853</v>
      </c>
      <c r="C21" s="32">
        <v>31351</v>
      </c>
      <c r="D21" s="32">
        <v>65618</v>
      </c>
      <c r="E21" s="32">
        <v>5368</v>
      </c>
      <c r="F21" s="32">
        <v>38884</v>
      </c>
      <c r="G21" s="32">
        <v>6405</v>
      </c>
      <c r="H21" s="32">
        <v>10470</v>
      </c>
      <c r="I21" s="32">
        <v>60313</v>
      </c>
      <c r="J21" s="32">
        <v>15237</v>
      </c>
      <c r="K21" s="32">
        <v>126258</v>
      </c>
      <c r="L21" s="32">
        <v>56502</v>
      </c>
      <c r="M21" s="32">
        <v>2142</v>
      </c>
      <c r="N21" s="32">
        <v>19679</v>
      </c>
      <c r="O21" s="32">
        <v>93233</v>
      </c>
      <c r="P21" s="32">
        <v>21073</v>
      </c>
      <c r="Q21" s="32">
        <f t="shared" si="3"/>
        <v>564386</v>
      </c>
      <c r="R21" s="30"/>
      <c r="S21" s="33"/>
    </row>
    <row r="22" spans="1:19" s="3" customFormat="1" ht="14.1" customHeight="1" x14ac:dyDescent="0.25">
      <c r="A22" s="28" t="s">
        <v>5</v>
      </c>
      <c r="B22" s="29">
        <v>14686</v>
      </c>
      <c r="C22" s="29">
        <v>31587</v>
      </c>
      <c r="D22" s="29">
        <v>61473</v>
      </c>
      <c r="E22" s="29">
        <v>5478</v>
      </c>
      <c r="F22" s="29">
        <v>45357</v>
      </c>
      <c r="G22" s="29">
        <v>6228</v>
      </c>
      <c r="H22" s="29">
        <v>10870</v>
      </c>
      <c r="I22" s="29">
        <v>61370</v>
      </c>
      <c r="J22" s="29">
        <v>12489</v>
      </c>
      <c r="K22" s="29">
        <v>137600</v>
      </c>
      <c r="L22" s="29">
        <v>40784</v>
      </c>
      <c r="M22" s="29">
        <v>2044</v>
      </c>
      <c r="N22" s="29">
        <v>19498</v>
      </c>
      <c r="O22" s="29">
        <v>88117</v>
      </c>
      <c r="P22" s="29">
        <v>21634</v>
      </c>
      <c r="Q22" s="29">
        <f t="shared" si="3"/>
        <v>559215</v>
      </c>
      <c r="R22" s="30"/>
    </row>
    <row r="23" spans="1:19" s="3" customFormat="1" ht="14.1" customHeight="1" x14ac:dyDescent="0.25">
      <c r="A23" s="31" t="s">
        <v>6</v>
      </c>
      <c r="B23" s="32">
        <v>79696</v>
      </c>
      <c r="C23" s="32">
        <v>47665</v>
      </c>
      <c r="D23" s="32">
        <v>60851</v>
      </c>
      <c r="E23" s="32">
        <v>4694</v>
      </c>
      <c r="F23" s="32">
        <v>60340</v>
      </c>
      <c r="G23" s="32">
        <v>6710</v>
      </c>
      <c r="H23" s="32">
        <v>14884</v>
      </c>
      <c r="I23" s="32">
        <v>101815</v>
      </c>
      <c r="J23" s="32">
        <v>36931</v>
      </c>
      <c r="K23" s="32">
        <v>332250</v>
      </c>
      <c r="L23" s="32">
        <v>44132</v>
      </c>
      <c r="M23" s="32">
        <v>1520</v>
      </c>
      <c r="N23" s="32">
        <v>35911</v>
      </c>
      <c r="O23" s="32">
        <v>452898</v>
      </c>
      <c r="P23" s="32">
        <v>25973</v>
      </c>
      <c r="Q23" s="32">
        <f t="shared" si="3"/>
        <v>1306270</v>
      </c>
      <c r="R23" s="30"/>
      <c r="S23" s="33"/>
    </row>
    <row r="24" spans="1:19" s="3" customFormat="1" ht="14.1" customHeight="1" x14ac:dyDescent="0.25">
      <c r="A24" s="28" t="s">
        <v>7</v>
      </c>
      <c r="B24" s="29">
        <v>148930</v>
      </c>
      <c r="C24" s="29">
        <v>72386</v>
      </c>
      <c r="D24" s="29">
        <v>73909</v>
      </c>
      <c r="E24" s="29">
        <v>19714</v>
      </c>
      <c r="F24" s="29">
        <v>98508</v>
      </c>
      <c r="G24" s="29">
        <v>9148</v>
      </c>
      <c r="H24" s="29">
        <v>18125</v>
      </c>
      <c r="I24" s="29">
        <v>116537</v>
      </c>
      <c r="J24" s="29">
        <v>81546</v>
      </c>
      <c r="K24" s="29">
        <v>475503</v>
      </c>
      <c r="L24" s="29">
        <v>62613</v>
      </c>
      <c r="M24" s="29">
        <v>2684</v>
      </c>
      <c r="N24" s="29">
        <v>65280</v>
      </c>
      <c r="O24" s="29">
        <v>696979</v>
      </c>
      <c r="P24" s="29">
        <v>46480</v>
      </c>
      <c r="Q24" s="29">
        <f t="shared" si="3"/>
        <v>1988342</v>
      </c>
      <c r="R24" s="30"/>
    </row>
    <row r="25" spans="1:19" s="3" customFormat="1" ht="14.1" customHeight="1" x14ac:dyDescent="0.25">
      <c r="A25" s="31" t="s">
        <v>8</v>
      </c>
      <c r="B25" s="32">
        <v>141775</v>
      </c>
      <c r="C25" s="32">
        <v>75433</v>
      </c>
      <c r="D25" s="32">
        <v>100845</v>
      </c>
      <c r="E25" s="32">
        <v>18289</v>
      </c>
      <c r="F25" s="32">
        <v>152188</v>
      </c>
      <c r="G25" s="32">
        <v>7907</v>
      </c>
      <c r="H25" s="32">
        <v>64652</v>
      </c>
      <c r="I25" s="32">
        <v>184527</v>
      </c>
      <c r="J25" s="32">
        <v>75587</v>
      </c>
      <c r="K25" s="32">
        <v>468192</v>
      </c>
      <c r="L25" s="32">
        <v>95722</v>
      </c>
      <c r="M25" s="32">
        <v>4990</v>
      </c>
      <c r="N25" s="32">
        <v>63558</v>
      </c>
      <c r="O25" s="32">
        <v>658840</v>
      </c>
      <c r="P25" s="32">
        <v>66716</v>
      </c>
      <c r="Q25" s="32">
        <f t="shared" si="3"/>
        <v>2179221</v>
      </c>
      <c r="R25" s="30"/>
      <c r="S25" s="33"/>
    </row>
    <row r="26" spans="1:19" s="3" customFormat="1" ht="14.1" customHeight="1" x14ac:dyDescent="0.25">
      <c r="A26" s="28" t="s">
        <v>9</v>
      </c>
      <c r="B26" s="29">
        <v>86178</v>
      </c>
      <c r="C26" s="29">
        <v>46025</v>
      </c>
      <c r="D26" s="29">
        <v>69084</v>
      </c>
      <c r="E26" s="29">
        <v>11459</v>
      </c>
      <c r="F26" s="29">
        <v>83523</v>
      </c>
      <c r="G26" s="29">
        <v>7266</v>
      </c>
      <c r="H26" s="29">
        <v>25715</v>
      </c>
      <c r="I26" s="29">
        <v>108189</v>
      </c>
      <c r="J26" s="29">
        <v>28565</v>
      </c>
      <c r="K26" s="29">
        <v>289690</v>
      </c>
      <c r="L26" s="29">
        <v>53255</v>
      </c>
      <c r="M26" s="29">
        <v>3071</v>
      </c>
      <c r="N26" s="29">
        <v>47037</v>
      </c>
      <c r="O26" s="29">
        <v>386368</v>
      </c>
      <c r="P26" s="29">
        <v>40173</v>
      </c>
      <c r="Q26" s="29">
        <f t="shared" si="3"/>
        <v>1285598</v>
      </c>
      <c r="R26" s="30"/>
    </row>
    <row r="27" spans="1:19" s="3" customFormat="1" ht="14.1" customHeight="1" x14ac:dyDescent="0.25">
      <c r="A27" s="31" t="s">
        <v>10</v>
      </c>
      <c r="B27" s="32">
        <v>11670</v>
      </c>
      <c r="C27" s="32">
        <v>36131</v>
      </c>
      <c r="D27" s="32">
        <v>56604</v>
      </c>
      <c r="E27" s="32">
        <v>5830</v>
      </c>
      <c r="F27" s="32">
        <v>19263</v>
      </c>
      <c r="G27" s="32">
        <v>65080</v>
      </c>
      <c r="H27" s="32">
        <v>14971</v>
      </c>
      <c r="I27" s="32">
        <v>73358</v>
      </c>
      <c r="J27" s="32">
        <v>14068</v>
      </c>
      <c r="K27" s="32">
        <v>100387</v>
      </c>
      <c r="L27" s="32">
        <v>44463</v>
      </c>
      <c r="M27" s="32">
        <v>2548</v>
      </c>
      <c r="N27" s="32">
        <v>23868</v>
      </c>
      <c r="O27" s="32">
        <v>54343</v>
      </c>
      <c r="P27" s="32">
        <v>21850</v>
      </c>
      <c r="Q27" s="32">
        <f t="shared" si="3"/>
        <v>544434</v>
      </c>
      <c r="R27" s="30"/>
      <c r="S27" s="33"/>
    </row>
    <row r="28" spans="1:19" s="3" customFormat="1" ht="14.1" customHeight="1" x14ac:dyDescent="0.25">
      <c r="A28" s="28" t="s">
        <v>11</v>
      </c>
      <c r="B28" s="29">
        <v>7653</v>
      </c>
      <c r="C28" s="29">
        <v>27285</v>
      </c>
      <c r="D28" s="29">
        <v>52116</v>
      </c>
      <c r="E28" s="29">
        <v>5078</v>
      </c>
      <c r="F28" s="29">
        <v>34980</v>
      </c>
      <c r="G28" s="29">
        <v>5341</v>
      </c>
      <c r="H28" s="29">
        <v>13818</v>
      </c>
      <c r="I28" s="29">
        <v>71122</v>
      </c>
      <c r="J28" s="29">
        <v>9210</v>
      </c>
      <c r="K28" s="29">
        <v>69811</v>
      </c>
      <c r="L28" s="29">
        <v>43410</v>
      </c>
      <c r="M28" s="29">
        <v>1881</v>
      </c>
      <c r="N28" s="29">
        <v>14028</v>
      </c>
      <c r="O28" s="29">
        <v>38492</v>
      </c>
      <c r="P28" s="29">
        <v>20026</v>
      </c>
      <c r="Q28" s="29">
        <f t="shared" si="3"/>
        <v>414251</v>
      </c>
      <c r="R28" s="30"/>
    </row>
    <row r="29" spans="1:19" s="3" customFormat="1" ht="14.1" customHeight="1" x14ac:dyDescent="0.25">
      <c r="A29" s="31" t="s">
        <v>12</v>
      </c>
      <c r="B29" s="32">
        <v>9828</v>
      </c>
      <c r="C29" s="32">
        <v>34495</v>
      </c>
      <c r="D29" s="32">
        <v>47778</v>
      </c>
      <c r="E29" s="32">
        <v>4856</v>
      </c>
      <c r="F29" s="32">
        <v>39439</v>
      </c>
      <c r="G29" s="32">
        <v>6370</v>
      </c>
      <c r="H29" s="32">
        <v>17799</v>
      </c>
      <c r="I29" s="32">
        <v>65821</v>
      </c>
      <c r="J29" s="32">
        <v>11674</v>
      </c>
      <c r="K29" s="32">
        <v>83675</v>
      </c>
      <c r="L29" s="32">
        <v>45100</v>
      </c>
      <c r="M29" s="32">
        <v>2193</v>
      </c>
      <c r="N29" s="32">
        <v>28111</v>
      </c>
      <c r="O29" s="32">
        <v>72658</v>
      </c>
      <c r="P29" s="32">
        <v>19189</v>
      </c>
      <c r="Q29" s="32">
        <f t="shared" si="3"/>
        <v>488986</v>
      </c>
      <c r="R29" s="30"/>
      <c r="S29" s="33"/>
    </row>
    <row r="30" spans="1:19" s="38" customFormat="1" ht="14.1" customHeight="1" thickBot="1" x14ac:dyDescent="0.3">
      <c r="A30" s="95" t="s">
        <v>0</v>
      </c>
      <c r="B30" s="96">
        <f>SUM(B18:B29)</f>
        <v>537371</v>
      </c>
      <c r="C30" s="96">
        <f t="shared" ref="C30:Q30" si="4">SUM(C18:C29)</f>
        <v>475798</v>
      </c>
      <c r="D30" s="96">
        <f t="shared" si="4"/>
        <v>736861</v>
      </c>
      <c r="E30" s="96">
        <f t="shared" si="4"/>
        <v>91699</v>
      </c>
      <c r="F30" s="96">
        <f t="shared" si="4"/>
        <v>666003</v>
      </c>
      <c r="G30" s="96">
        <f t="shared" si="4"/>
        <v>135443</v>
      </c>
      <c r="H30" s="96">
        <f t="shared" si="4"/>
        <v>214353</v>
      </c>
      <c r="I30" s="96">
        <f t="shared" si="4"/>
        <v>961797</v>
      </c>
      <c r="J30" s="96">
        <f t="shared" si="4"/>
        <v>312722</v>
      </c>
      <c r="K30" s="96">
        <f t="shared" si="4"/>
        <v>2309922</v>
      </c>
      <c r="L30" s="96">
        <f t="shared" si="4"/>
        <v>615564</v>
      </c>
      <c r="M30" s="96">
        <f t="shared" si="4"/>
        <v>28055</v>
      </c>
      <c r="N30" s="96">
        <f t="shared" si="4"/>
        <v>360019</v>
      </c>
      <c r="O30" s="96">
        <f t="shared" si="4"/>
        <v>2660402</v>
      </c>
      <c r="P30" s="96">
        <f t="shared" si="4"/>
        <v>330208</v>
      </c>
      <c r="Q30" s="96">
        <f t="shared" si="4"/>
        <v>10436217</v>
      </c>
      <c r="R30" s="37"/>
    </row>
    <row r="31" spans="1:19" s="38" customFormat="1" ht="14.1" customHeight="1" thickTop="1" x14ac:dyDescent="0.25">
      <c r="A31" s="39" t="str">
        <f>A15</f>
        <v>Tρέχον έτος</v>
      </c>
      <c r="B31" s="40">
        <f t="shared" ref="B31:Q31" si="5">SUM(B18:B20)</f>
        <v>25102</v>
      </c>
      <c r="C31" s="40">
        <f t="shared" si="5"/>
        <v>73440</v>
      </c>
      <c r="D31" s="40">
        <f t="shared" si="5"/>
        <v>148583</v>
      </c>
      <c r="E31" s="40">
        <f t="shared" si="5"/>
        <v>10933</v>
      </c>
      <c r="F31" s="40">
        <f t="shared" si="5"/>
        <v>93521</v>
      </c>
      <c r="G31" s="40">
        <f t="shared" si="5"/>
        <v>14988</v>
      </c>
      <c r="H31" s="40">
        <f t="shared" si="5"/>
        <v>23049</v>
      </c>
      <c r="I31" s="40">
        <f t="shared" si="5"/>
        <v>118745</v>
      </c>
      <c r="J31" s="40">
        <f t="shared" si="5"/>
        <v>27415</v>
      </c>
      <c r="K31" s="40">
        <f t="shared" si="5"/>
        <v>226556</v>
      </c>
      <c r="L31" s="40">
        <f t="shared" si="5"/>
        <v>129583</v>
      </c>
      <c r="M31" s="40">
        <f t="shared" si="5"/>
        <v>4982</v>
      </c>
      <c r="N31" s="40">
        <f t="shared" si="5"/>
        <v>43049</v>
      </c>
      <c r="O31" s="40">
        <f t="shared" si="5"/>
        <v>118474</v>
      </c>
      <c r="P31" s="40">
        <f t="shared" si="5"/>
        <v>47094</v>
      </c>
      <c r="Q31" s="40">
        <f t="shared" si="5"/>
        <v>1105514</v>
      </c>
      <c r="R31" s="37"/>
      <c r="S31" s="41"/>
    </row>
    <row r="32" spans="1:19" s="3" customFormat="1" ht="14.1" customHeight="1" x14ac:dyDescent="0.25">
      <c r="A32" s="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9" s="2" customFormat="1" ht="13.5" customHeight="1" x14ac:dyDescent="0.25">
      <c r="A33" s="24" t="s">
        <v>67</v>
      </c>
      <c r="B33" s="25" t="str">
        <f t="shared" ref="B33:Q33" si="6">B2</f>
        <v>Nυμφαία</v>
      </c>
      <c r="C33" s="26" t="str">
        <f t="shared" si="6"/>
        <v>Νίκη</v>
      </c>
      <c r="D33" s="26" t="str">
        <f t="shared" si="6"/>
        <v>Κρυσταλλoπηγή</v>
      </c>
      <c r="E33" s="26" t="str">
        <f t="shared" si="6"/>
        <v>Αγ. Κωνσταντίνος</v>
      </c>
      <c r="F33" s="27" t="str">
        <f t="shared" si="6"/>
        <v>Ορμένιο</v>
      </c>
      <c r="G33" s="25" t="str">
        <f t="shared" si="6"/>
        <v>Κυπρίνος</v>
      </c>
      <c r="H33" s="26" t="str">
        <f t="shared" si="6"/>
        <v>Καστανιές</v>
      </c>
      <c r="I33" s="26" t="str">
        <f t="shared" si="6"/>
        <v>Κήποι</v>
      </c>
      <c r="J33" s="26" t="str">
        <f t="shared" si="6"/>
        <v>Δοϊράνη</v>
      </c>
      <c r="K33" s="27" t="str">
        <f t="shared" si="6"/>
        <v>Εύζωνοι</v>
      </c>
      <c r="L33" s="25" t="str">
        <f t="shared" si="6"/>
        <v>Κακαβιά</v>
      </c>
      <c r="M33" s="26" t="str">
        <f t="shared" si="6"/>
        <v>Μέρτζανη</v>
      </c>
      <c r="N33" s="26" t="str">
        <f t="shared" si="6"/>
        <v>Εξοχή</v>
      </c>
      <c r="O33" s="26" t="str">
        <f t="shared" si="6"/>
        <v>Προμαχώνας</v>
      </c>
      <c r="P33" s="27" t="str">
        <f t="shared" si="6"/>
        <v>Σαγιάδα</v>
      </c>
      <c r="Q33" s="25" t="str">
        <f t="shared" si="6"/>
        <v>Σύνολο</v>
      </c>
    </row>
    <row r="34" spans="1:19" s="3" customFormat="1" ht="14.1" customHeight="1" x14ac:dyDescent="0.25">
      <c r="A34" s="28" t="s">
        <v>1</v>
      </c>
      <c r="B34" s="43">
        <f t="shared" ref="B34:Q34" si="7">IF(B18=0,"",(B3/B18 -1))</f>
        <v>7.0220905837344194E-2</v>
      </c>
      <c r="C34" s="43">
        <f t="shared" si="7"/>
        <v>0.13370361426386546</v>
      </c>
      <c r="D34" s="43">
        <f t="shared" si="7"/>
        <v>8.009257849377116E-3</v>
      </c>
      <c r="E34" s="43">
        <f t="shared" si="7"/>
        <v>0.15374149659863945</v>
      </c>
      <c r="F34" s="43">
        <f t="shared" si="7"/>
        <v>0.14897100093545368</v>
      </c>
      <c r="G34" s="43">
        <f t="shared" si="7"/>
        <v>1.3134328358209046E-2</v>
      </c>
      <c r="H34" s="43">
        <f t="shared" si="7"/>
        <v>0.74456064430821023</v>
      </c>
      <c r="I34" s="43">
        <f t="shared" si="7"/>
        <v>0.29006529850746277</v>
      </c>
      <c r="J34" s="43">
        <f t="shared" si="7"/>
        <v>2.689486552567244E-2</v>
      </c>
      <c r="K34" s="43">
        <f t="shared" si="7"/>
        <v>0.12016759477404149</v>
      </c>
      <c r="L34" s="43">
        <f t="shared" si="7"/>
        <v>2.9440452579900578E-2</v>
      </c>
      <c r="M34" s="43">
        <f t="shared" si="7"/>
        <v>-0.29210890632210429</v>
      </c>
      <c r="N34" s="43">
        <f t="shared" si="7"/>
        <v>5.038927335640131E-2</v>
      </c>
      <c r="O34" s="43">
        <f t="shared" si="7"/>
        <v>0.11719595813785633</v>
      </c>
      <c r="P34" s="43">
        <f t="shared" si="7"/>
        <v>0.13015701136978874</v>
      </c>
      <c r="Q34" s="43">
        <f t="shared" si="7"/>
        <v>0.11336380109983968</v>
      </c>
      <c r="R34" s="30"/>
    </row>
    <row r="35" spans="1:19" s="3" customFormat="1" ht="14.1" customHeight="1" x14ac:dyDescent="0.25">
      <c r="A35" s="31" t="s">
        <v>2</v>
      </c>
      <c r="B35" s="44">
        <f t="shared" ref="B35:Q35" si="8">IF(B19=0,"",(B4/B19 -1))</f>
        <v>0.10372827081427261</v>
      </c>
      <c r="C35" s="44">
        <f t="shared" si="8"/>
        <v>-0.18863423362017551</v>
      </c>
      <c r="D35" s="44">
        <f t="shared" si="8"/>
        <v>0.12548575129533668</v>
      </c>
      <c r="E35" s="44">
        <f t="shared" si="8"/>
        <v>0.19025249559600699</v>
      </c>
      <c r="F35" s="44">
        <f t="shared" si="8"/>
        <v>0.11973507192383326</v>
      </c>
      <c r="G35" s="44">
        <f t="shared" si="8"/>
        <v>1.3181919892593421</v>
      </c>
      <c r="H35" s="44">
        <f t="shared" si="8"/>
        <v>0.85461549436438866</v>
      </c>
      <c r="I35" s="44">
        <f t="shared" si="8"/>
        <v>0.46057206299120579</v>
      </c>
      <c r="J35" s="44">
        <f t="shared" si="8"/>
        <v>-0.28393954918032782</v>
      </c>
      <c r="K35" s="44">
        <f t="shared" si="8"/>
        <v>0.22187730022082119</v>
      </c>
      <c r="L35" s="44">
        <f t="shared" si="8"/>
        <v>0.13038359658589238</v>
      </c>
      <c r="M35" s="44">
        <f t="shared" si="8"/>
        <v>0.18611987381703465</v>
      </c>
      <c r="N35" s="44">
        <f t="shared" si="8"/>
        <v>4.3875558035714191E-2</v>
      </c>
      <c r="O35" s="44">
        <f t="shared" si="8"/>
        <v>-0.13073743745921251</v>
      </c>
      <c r="P35" s="44">
        <f t="shared" si="8"/>
        <v>5.4937304075235005E-2</v>
      </c>
      <c r="Q35" s="44">
        <f t="shared" si="8"/>
        <v>0.14450453900030302</v>
      </c>
      <c r="R35" s="30"/>
      <c r="S35" s="33"/>
    </row>
    <row r="36" spans="1:19" s="3" customFormat="1" ht="14.1" customHeight="1" x14ac:dyDescent="0.25">
      <c r="A36" s="28" t="s">
        <v>3</v>
      </c>
      <c r="B36" s="43">
        <f t="shared" ref="B36:Q36" si="9">IF(B20=0,"",(B5/B20 -1))</f>
        <v>0.4422774076317384</v>
      </c>
      <c r="C36" s="43">
        <f t="shared" si="9"/>
        <v>-0.6167595541401274</v>
      </c>
      <c r="D36" s="43">
        <f t="shared" si="9"/>
        <v>-0.43427910932763392</v>
      </c>
      <c r="E36" s="43">
        <f t="shared" si="9"/>
        <v>0.27933541017653174</v>
      </c>
      <c r="F36" s="43">
        <f t="shared" si="9"/>
        <v>0.30306358381502885</v>
      </c>
      <c r="G36" s="43">
        <f t="shared" si="9"/>
        <v>2.2013105205678922</v>
      </c>
      <c r="H36" s="43">
        <f t="shared" si="9"/>
        <v>0.98186763372620134</v>
      </c>
      <c r="I36" s="43">
        <f t="shared" si="9"/>
        <v>0.45758681973197568</v>
      </c>
      <c r="J36" s="43">
        <f t="shared" si="9"/>
        <v>-4.8513941374731862E-2</v>
      </c>
      <c r="K36" s="43">
        <f t="shared" si="9"/>
        <v>-0.1811701246670695</v>
      </c>
      <c r="L36" s="43">
        <f t="shared" si="9"/>
        <v>0.16300346759135764</v>
      </c>
      <c r="M36" s="43">
        <f t="shared" si="9"/>
        <v>-0.43180349062702006</v>
      </c>
      <c r="N36" s="43">
        <f t="shared" si="9"/>
        <v>0.3305033353547604</v>
      </c>
      <c r="O36" s="43">
        <f t="shared" si="9"/>
        <v>0.70263904501900321</v>
      </c>
      <c r="P36" s="43">
        <f t="shared" si="9"/>
        <v>0.14208270297529002</v>
      </c>
      <c r="Q36" s="43">
        <f t="shared" si="9"/>
        <v>0.10751453327208504</v>
      </c>
      <c r="R36" s="30"/>
    </row>
    <row r="37" spans="1:19" s="3" customFormat="1" ht="14.1" customHeight="1" x14ac:dyDescent="0.25">
      <c r="A37" s="31" t="s">
        <v>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0"/>
      <c r="S37" s="33"/>
    </row>
    <row r="38" spans="1:19" s="3" customFormat="1" ht="14.1" customHeight="1" x14ac:dyDescent="0.25">
      <c r="A38" s="28" t="s">
        <v>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30"/>
    </row>
    <row r="39" spans="1:19" s="3" customFormat="1" ht="14.1" customHeight="1" x14ac:dyDescent="0.25">
      <c r="A39" s="31" t="s">
        <v>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30"/>
      <c r="S39" s="33"/>
    </row>
    <row r="40" spans="1:19" s="3" customFormat="1" ht="14.1" customHeight="1" x14ac:dyDescent="0.25">
      <c r="A40" s="28" t="s">
        <v>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0"/>
    </row>
    <row r="41" spans="1:19" s="3" customFormat="1" ht="14.1" customHeight="1" x14ac:dyDescent="0.25">
      <c r="A41" s="31" t="s">
        <v>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30"/>
      <c r="S41" s="33"/>
    </row>
    <row r="42" spans="1:19" s="3" customFormat="1" ht="14.1" customHeight="1" x14ac:dyDescent="0.25">
      <c r="A42" s="28" t="s">
        <v>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30"/>
    </row>
    <row r="43" spans="1:19" s="3" customFormat="1" ht="14.1" customHeight="1" x14ac:dyDescent="0.25">
      <c r="A43" s="31" t="s">
        <v>10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30"/>
      <c r="S43" s="33"/>
    </row>
    <row r="44" spans="1:19" s="3" customFormat="1" ht="14.1" customHeight="1" x14ac:dyDescent="0.25">
      <c r="A44" s="28" t="s">
        <v>11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0"/>
    </row>
    <row r="45" spans="1:19" s="3" customFormat="1" ht="14.1" customHeight="1" thickBot="1" x14ac:dyDescent="0.3">
      <c r="A45" s="93" t="s">
        <v>12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30"/>
      <c r="S45" s="33"/>
    </row>
    <row r="46" spans="1:19" s="38" customFormat="1" ht="14.1" customHeight="1" thickTop="1" x14ac:dyDescent="0.25">
      <c r="A46" s="36" t="str">
        <f>A15</f>
        <v>Tρέχον έτος</v>
      </c>
      <c r="B46" s="45">
        <f t="shared" ref="B46:Q46" si="10">IF(B31=0,"",(B15/B31 -1))</f>
        <v>0.20424667357182691</v>
      </c>
      <c r="C46" s="45">
        <f t="shared" si="10"/>
        <v>-0.22602124183006533</v>
      </c>
      <c r="D46" s="45">
        <f t="shared" si="10"/>
        <v>-9.9183621275650613E-2</v>
      </c>
      <c r="E46" s="45">
        <f t="shared" si="10"/>
        <v>0.20936613921156133</v>
      </c>
      <c r="F46" s="45">
        <f t="shared" si="10"/>
        <v>0.19691833919654411</v>
      </c>
      <c r="G46" s="45">
        <f t="shared" si="10"/>
        <v>1.2043634907926339</v>
      </c>
      <c r="H46" s="45">
        <f t="shared" si="10"/>
        <v>0.85752093366306559</v>
      </c>
      <c r="I46" s="45">
        <f t="shared" si="10"/>
        <v>0.39795359804623343</v>
      </c>
      <c r="J46" s="45">
        <f t="shared" si="10"/>
        <v>-8.8564654386284913E-2</v>
      </c>
      <c r="K46" s="45">
        <f t="shared" si="10"/>
        <v>2.9370221931884322E-2</v>
      </c>
      <c r="L46" s="45">
        <f t="shared" si="10"/>
        <v>9.1902487208970207E-2</v>
      </c>
      <c r="M46" s="45">
        <f t="shared" si="10"/>
        <v>-0.2137695704536331</v>
      </c>
      <c r="N46" s="45">
        <f t="shared" si="10"/>
        <v>0.14478849682919459</v>
      </c>
      <c r="O46" s="45">
        <f t="shared" si="10"/>
        <v>0.22485946283572766</v>
      </c>
      <c r="P46" s="45">
        <f t="shared" si="10"/>
        <v>0.11379368921731015</v>
      </c>
      <c r="Q46" s="45">
        <f t="shared" si="10"/>
        <v>0.12018753267710758</v>
      </c>
      <c r="R46" s="37"/>
    </row>
    <row r="47" spans="1:19" s="3" customFormat="1" ht="14.1" customHeight="1" x14ac:dyDescent="0.25">
      <c r="A47" s="5"/>
      <c r="B47" s="46"/>
      <c r="C47" s="46"/>
      <c r="D47" s="4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9" s="21" customFormat="1" ht="14.1" customHeight="1" x14ac:dyDescent="0.2">
      <c r="A48" s="47" t="s">
        <v>29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s="21" customFormat="1" ht="14.1" customHeight="1" x14ac:dyDescent="0.2">
      <c r="A49" s="47" t="s">
        <v>33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s="3" customFormat="1" ht="15" customHeight="1" x14ac:dyDescent="0.25">
      <c r="A50" s="12"/>
      <c r="B50" s="12"/>
      <c r="C50" s="12"/>
      <c r="D50" s="12"/>
      <c r="E50" s="13"/>
      <c r="F50" s="13"/>
      <c r="G50" s="8"/>
      <c r="H50" s="8"/>
      <c r="I50" s="14"/>
      <c r="J50" s="8"/>
      <c r="K50" s="8"/>
      <c r="L50" s="8"/>
      <c r="M50" s="8"/>
      <c r="N50" s="8"/>
      <c r="O50" s="8"/>
      <c r="P50" s="8"/>
      <c r="Q50" s="8"/>
    </row>
    <row r="51" spans="1:17" s="3" customFormat="1" ht="15" customHeight="1" x14ac:dyDescent="0.25">
      <c r="A51" s="12"/>
      <c r="B51" s="12"/>
      <c r="C51" s="12"/>
      <c r="D51" s="12"/>
      <c r="E51" s="13"/>
      <c r="F51" s="13"/>
      <c r="G51" s="8"/>
      <c r="H51" s="8"/>
      <c r="I51" s="14"/>
      <c r="J51" s="8"/>
      <c r="K51" s="8"/>
      <c r="L51" s="8"/>
      <c r="M51" s="8"/>
      <c r="N51" s="8"/>
      <c r="O51" s="8"/>
      <c r="P51" s="8"/>
      <c r="Q51" s="8"/>
    </row>
    <row r="52" spans="1:17" ht="15" customHeight="1" x14ac:dyDescent="0.25">
      <c r="A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" customHeight="1" x14ac:dyDescent="0.25">
      <c r="A53" s="1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5" spans="1:17" ht="15" customHeight="1" x14ac:dyDescent="0.25">
      <c r="B55" s="15"/>
      <c r="C55" s="15"/>
    </row>
    <row r="56" spans="1:17" ht="15" customHeight="1" x14ac:dyDescent="0.25">
      <c r="B56" s="7"/>
      <c r="C56" s="7"/>
    </row>
    <row r="57" spans="1:17" ht="15" customHeight="1" x14ac:dyDescent="0.25">
      <c r="B57" s="7"/>
      <c r="C57" s="7"/>
    </row>
    <row r="58" spans="1:17" ht="15" customHeight="1" x14ac:dyDescent="0.25">
      <c r="B58" s="7"/>
      <c r="C58" s="7"/>
    </row>
    <row r="59" spans="1:17" ht="15" customHeight="1" x14ac:dyDescent="0.25">
      <c r="B59" s="7"/>
      <c r="C59" s="7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B31:Q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Q36"/>
  <sheetViews>
    <sheetView showGridLines="0" showZeros="0" zoomScaleNormal="100" workbookViewId="0"/>
  </sheetViews>
  <sheetFormatPr defaultRowHeight="15" customHeight="1" x14ac:dyDescent="0.25"/>
  <cols>
    <col min="1" max="1" width="17.7109375" style="8" customWidth="1"/>
    <col min="2" max="7" width="10.7109375" style="14" customWidth="1"/>
    <col min="8" max="8" width="14.5703125" style="11" customWidth="1"/>
    <col min="9" max="9" width="11.85546875" style="11" customWidth="1"/>
    <col min="10" max="10" width="11.140625" style="11" customWidth="1"/>
    <col min="11" max="17" width="8.85546875" style="8"/>
  </cols>
  <sheetData>
    <row r="1" spans="1:17" s="3" customFormat="1" ht="14.1" customHeight="1" x14ac:dyDescent="0.25">
      <c r="A1" s="10"/>
      <c r="B1" s="46"/>
      <c r="C1" s="46"/>
      <c r="D1" s="46"/>
      <c r="E1" s="46"/>
      <c r="F1" s="46"/>
      <c r="G1" s="46"/>
      <c r="H1" s="5"/>
      <c r="I1" s="5"/>
      <c r="J1" s="5"/>
      <c r="K1" s="8"/>
      <c r="L1" s="8"/>
      <c r="M1" s="8"/>
      <c r="N1" s="8"/>
      <c r="O1" s="8"/>
      <c r="P1" s="8"/>
      <c r="Q1" s="8"/>
    </row>
    <row r="2" spans="1:17" ht="15" customHeight="1" x14ac:dyDescent="0.25">
      <c r="A2" s="9" t="s">
        <v>34</v>
      </c>
      <c r="B2" s="22"/>
      <c r="C2" s="22"/>
      <c r="D2" s="22"/>
      <c r="E2" s="22"/>
      <c r="F2" s="22"/>
      <c r="G2" s="22"/>
      <c r="H2" s="16"/>
      <c r="I2" s="16"/>
      <c r="J2" s="16"/>
    </row>
    <row r="3" spans="1:17" s="2" customFormat="1" ht="14.1" customHeight="1" x14ac:dyDescent="0.25">
      <c r="A3" s="24" t="s">
        <v>63</v>
      </c>
      <c r="B3" s="110" t="s">
        <v>30</v>
      </c>
      <c r="C3" s="111"/>
      <c r="D3" s="111"/>
      <c r="E3" s="110" t="s">
        <v>31</v>
      </c>
      <c r="F3" s="111"/>
      <c r="G3" s="111"/>
      <c r="H3" s="10"/>
      <c r="I3" s="17"/>
      <c r="J3" s="17"/>
      <c r="K3" s="18"/>
      <c r="L3" s="18"/>
      <c r="M3" s="18"/>
      <c r="N3" s="18"/>
      <c r="O3" s="18"/>
      <c r="P3" s="18"/>
      <c r="Q3" s="18"/>
    </row>
    <row r="4" spans="1:17" s="2" customFormat="1" ht="14.1" customHeight="1" x14ac:dyDescent="0.25">
      <c r="A4" s="28"/>
      <c r="B4" s="25">
        <f>'table 5'!A2</f>
        <v>2024</v>
      </c>
      <c r="C4" s="25">
        <f>'table 5'!A17</f>
        <v>2023</v>
      </c>
      <c r="D4" s="25" t="str">
        <f>'table 5'!A33</f>
        <v>Δ2024/23</v>
      </c>
      <c r="E4" s="25">
        <f>B4</f>
        <v>2024</v>
      </c>
      <c r="F4" s="25">
        <f>C4</f>
        <v>2023</v>
      </c>
      <c r="G4" s="25" t="str">
        <f>D4</f>
        <v>Δ2024/23</v>
      </c>
      <c r="H4" s="10"/>
      <c r="I4" s="17"/>
      <c r="J4" s="17"/>
      <c r="K4" s="18"/>
      <c r="L4" s="18"/>
      <c r="M4" s="18"/>
      <c r="N4" s="18"/>
      <c r="O4" s="18"/>
      <c r="P4" s="18"/>
      <c r="Q4" s="18"/>
    </row>
    <row r="5" spans="1:17" s="3" customFormat="1" ht="14.1" customHeight="1" x14ac:dyDescent="0.25">
      <c r="A5" s="31" t="s">
        <v>1</v>
      </c>
      <c r="B5" s="32">
        <f>'table 5'!D3+'table 5'!L3+'table 5'!M3+'table 5'!P3</f>
        <v>151933</v>
      </c>
      <c r="C5" s="32">
        <f>'table 5'!D18+'table 5'!L18+'table 5'!M18+'table 5'!P18</f>
        <v>147825</v>
      </c>
      <c r="D5" s="44">
        <f>IFERROR(B5/C5-1,"")</f>
        <v>2.778961610011832E-2</v>
      </c>
      <c r="E5" s="32">
        <f>'table 5'!B3+'table 5'!E3+'table 5'!F3+'table 5'!G3+'table 5'!N3+'table 5'!O3</f>
        <v>116497</v>
      </c>
      <c r="F5" s="32">
        <f>'table 5'!B18+'table 5'!E18+'table 5'!F18+'table 5'!G18+'table 5'!N18+'table 5'!O18</f>
        <v>104943</v>
      </c>
      <c r="G5" s="44">
        <f>IFERROR(E5/F5-1,"")</f>
        <v>0.1100978626492477</v>
      </c>
      <c r="H5" s="11"/>
      <c r="I5" s="11"/>
      <c r="J5" s="11"/>
      <c r="K5" s="8"/>
      <c r="L5" s="8"/>
      <c r="M5" s="8"/>
      <c r="N5" s="8"/>
      <c r="O5" s="8"/>
      <c r="P5" s="8"/>
      <c r="Q5" s="8"/>
    </row>
    <row r="6" spans="1:17" s="3" customFormat="1" ht="14.1" customHeight="1" x14ac:dyDescent="0.25">
      <c r="A6" s="28" t="s">
        <v>2</v>
      </c>
      <c r="B6" s="29">
        <f>'table 5'!D4+'table 5'!L4+'table 5'!M4+'table 5'!P4</f>
        <v>91237</v>
      </c>
      <c r="C6" s="29">
        <f>'table 5'!D19+'table 5'!L19+'table 5'!M19+'table 5'!P19</f>
        <v>81663</v>
      </c>
      <c r="D6" s="43">
        <f>IFERROR(B6/C6-1,"")</f>
        <v>0.11723791680442797</v>
      </c>
      <c r="E6" s="29">
        <f>'table 5'!B4+'table 5'!E4+'table 5'!F4+'table 5'!G4+'table 5'!N4+'table 5'!O4</f>
        <v>103458</v>
      </c>
      <c r="F6" s="29">
        <f>'table 5'!B19+'table 5'!E19+'table 5'!F19+'table 5'!G19+'table 5'!N19+'table 5'!O19</f>
        <v>96720</v>
      </c>
      <c r="G6" s="43">
        <f>IFERROR(E6/F6-1,"")</f>
        <v>6.9665012406948001E-2</v>
      </c>
      <c r="H6" s="11"/>
      <c r="I6" s="11"/>
      <c r="J6" s="11"/>
      <c r="K6" s="8"/>
      <c r="L6" s="8"/>
      <c r="M6" s="8"/>
      <c r="N6" s="8"/>
      <c r="O6" s="8"/>
      <c r="P6" s="8"/>
      <c r="Q6" s="8"/>
    </row>
    <row r="7" spans="1:17" s="3" customFormat="1" ht="14.1" customHeight="1" x14ac:dyDescent="0.25">
      <c r="A7" s="31" t="s">
        <v>3</v>
      </c>
      <c r="B7" s="32">
        <f>'table 5'!D5+'table 5'!L5+'table 5'!M5+'table 5'!P5</f>
        <v>88538</v>
      </c>
      <c r="C7" s="32">
        <f>'table 5'!D20+'table 5'!L20+'table 5'!M20+'table 5'!P20</f>
        <v>100754</v>
      </c>
      <c r="D7" s="44">
        <f>IFERROR(B7/C7-1,"")</f>
        <v>-0.12124580661809958</v>
      </c>
      <c r="E7" s="32">
        <f>'table 5'!B5+'table 5'!E5+'table 5'!F5+'table 5'!G5+'table 5'!N5+'table 5'!O5</f>
        <v>162868</v>
      </c>
      <c r="F7" s="32">
        <f>'table 5'!B20+'table 5'!E20+'table 5'!F20+'table 5'!G20+'table 5'!N20+'table 5'!O20</f>
        <v>104404</v>
      </c>
      <c r="G7" s="44">
        <f>IFERROR(E7/F7-1,"")</f>
        <v>0.55997854488333787</v>
      </c>
      <c r="H7" s="11"/>
      <c r="I7" s="11"/>
      <c r="J7" s="11"/>
      <c r="K7" s="8"/>
      <c r="L7" s="8"/>
      <c r="M7" s="8"/>
      <c r="N7" s="8"/>
      <c r="O7" s="8"/>
      <c r="P7" s="8"/>
      <c r="Q7" s="8"/>
    </row>
    <row r="8" spans="1:17" s="3" customFormat="1" ht="14.1" customHeight="1" x14ac:dyDescent="0.25">
      <c r="A8" s="28" t="s">
        <v>4</v>
      </c>
      <c r="B8" s="29">
        <f>'table 5'!D6+'table 5'!L6+'table 5'!M6+'table 5'!P6</f>
        <v>0</v>
      </c>
      <c r="C8" s="29">
        <f>'table 5'!D21+'table 5'!L21+'table 5'!M21+'table 5'!P21</f>
        <v>145335</v>
      </c>
      <c r="D8" s="43"/>
      <c r="E8" s="29">
        <f>'table 5'!B6+'table 5'!E6+'table 5'!F6+'table 5'!G6+'table 5'!N6+'table 5'!O6</f>
        <v>0</v>
      </c>
      <c r="F8" s="29">
        <f>'table 5'!B21+'table 5'!E21+'table 5'!F21+'table 5'!G21+'table 5'!N21+'table 5'!O21</f>
        <v>175422</v>
      </c>
      <c r="G8" s="43"/>
      <c r="H8" s="11"/>
      <c r="I8" s="11"/>
      <c r="J8" s="11"/>
      <c r="K8" s="8"/>
      <c r="L8" s="8"/>
      <c r="M8" s="8"/>
      <c r="N8" s="8"/>
      <c r="O8" s="8"/>
      <c r="P8" s="8"/>
      <c r="Q8" s="8"/>
    </row>
    <row r="9" spans="1:17" s="3" customFormat="1" ht="14.1" customHeight="1" x14ac:dyDescent="0.25">
      <c r="A9" s="31" t="s">
        <v>5</v>
      </c>
      <c r="B9" s="32">
        <f>'table 5'!D7+'table 5'!L7+'table 5'!M7+'table 5'!P7</f>
        <v>0</v>
      </c>
      <c r="C9" s="32">
        <f>'table 5'!D22+'table 5'!L22+'table 5'!M22+'table 5'!P22</f>
        <v>125935</v>
      </c>
      <c r="D9" s="44"/>
      <c r="E9" s="32">
        <f>'table 5'!B7+'table 5'!E7+'table 5'!F7+'table 5'!G7+'table 5'!N7+'table 5'!O7</f>
        <v>0</v>
      </c>
      <c r="F9" s="32">
        <f>'table 5'!B22+'table 5'!E22+'table 5'!F22+'table 5'!G22+'table 5'!N22+'table 5'!O22</f>
        <v>179364</v>
      </c>
      <c r="G9" s="44"/>
      <c r="H9" s="11"/>
      <c r="I9" s="11"/>
      <c r="J9" s="11"/>
      <c r="K9" s="8"/>
      <c r="L9" s="8"/>
      <c r="M9" s="8"/>
      <c r="N9" s="8"/>
      <c r="O9" s="8"/>
      <c r="P9" s="8"/>
      <c r="Q9" s="8"/>
    </row>
    <row r="10" spans="1:17" s="3" customFormat="1" ht="14.1" customHeight="1" x14ac:dyDescent="0.25">
      <c r="A10" s="28" t="s">
        <v>6</v>
      </c>
      <c r="B10" s="29">
        <f>'table 5'!D8+'table 5'!L8+'table 5'!M8+'table 5'!P8</f>
        <v>0</v>
      </c>
      <c r="C10" s="29">
        <f>'table 5'!D23+'table 5'!L23+'table 5'!M23+'table 5'!P23</f>
        <v>132476</v>
      </c>
      <c r="D10" s="43"/>
      <c r="E10" s="29">
        <f>'table 5'!B8+'table 5'!E8+'table 5'!F8+'table 5'!G8+'table 5'!N8+'table 5'!O8</f>
        <v>0</v>
      </c>
      <c r="F10" s="29">
        <f>'table 5'!B23+'table 5'!E23+'table 5'!F23+'table 5'!G23+'table 5'!N23+'table 5'!O23</f>
        <v>640249</v>
      </c>
      <c r="G10" s="43"/>
      <c r="H10" s="11"/>
      <c r="I10" s="11"/>
      <c r="J10" s="11"/>
      <c r="K10" s="8"/>
      <c r="L10" s="8"/>
      <c r="M10" s="8"/>
      <c r="N10" s="8"/>
      <c r="O10" s="8"/>
      <c r="P10" s="8"/>
      <c r="Q10" s="8"/>
    </row>
    <row r="11" spans="1:17" s="3" customFormat="1" ht="14.1" customHeight="1" x14ac:dyDescent="0.25">
      <c r="A11" s="31" t="s">
        <v>7</v>
      </c>
      <c r="B11" s="32">
        <f>'table 5'!D9+'table 5'!L9+'table 5'!M9+'table 5'!P9</f>
        <v>0</v>
      </c>
      <c r="C11" s="32">
        <f>'table 5'!D24+'table 5'!L24+'table 5'!M24+'table 5'!P24</f>
        <v>185686</v>
      </c>
      <c r="D11" s="44"/>
      <c r="E11" s="32">
        <f>'table 5'!B9+'table 5'!E9+'table 5'!F9+'table 5'!G9+'table 5'!N9+'table 5'!O9</f>
        <v>0</v>
      </c>
      <c r="F11" s="32">
        <f>'table 5'!B24+'table 5'!E24+'table 5'!F24+'table 5'!G24+'table 5'!N24+'table 5'!O24</f>
        <v>1038559</v>
      </c>
      <c r="G11" s="44"/>
      <c r="H11" s="11"/>
      <c r="I11" s="11"/>
      <c r="J11" s="11"/>
      <c r="K11" s="8"/>
      <c r="L11" s="8"/>
      <c r="M11" s="8"/>
      <c r="N11" s="8"/>
      <c r="O11" s="8"/>
      <c r="P11" s="8"/>
      <c r="Q11" s="8"/>
    </row>
    <row r="12" spans="1:17" s="3" customFormat="1" ht="14.1" customHeight="1" x14ac:dyDescent="0.25">
      <c r="A12" s="28" t="s">
        <v>8</v>
      </c>
      <c r="B12" s="29">
        <f>'table 5'!D10+'table 5'!L10+'table 5'!M10+'table 5'!P10</f>
        <v>0</v>
      </c>
      <c r="C12" s="29">
        <f>'table 5'!D25+'table 5'!L25+'table 5'!M25+'table 5'!P25</f>
        <v>268273</v>
      </c>
      <c r="D12" s="43"/>
      <c r="E12" s="29">
        <f>'table 5'!B10+'table 5'!E10+'table 5'!F10+'table 5'!G10+'table 5'!N10+'table 5'!O10</f>
        <v>0</v>
      </c>
      <c r="F12" s="29">
        <f>'table 5'!B25+'table 5'!E25+'table 5'!F25+'table 5'!G25+'table 5'!N25+'table 5'!O25</f>
        <v>1042557</v>
      </c>
      <c r="G12" s="43"/>
      <c r="H12" s="11"/>
      <c r="I12" s="11"/>
      <c r="J12" s="11"/>
      <c r="K12" s="8"/>
      <c r="L12" s="8"/>
      <c r="M12" s="8"/>
      <c r="N12" s="8"/>
      <c r="O12" s="8"/>
      <c r="P12" s="8"/>
      <c r="Q12" s="8"/>
    </row>
    <row r="13" spans="1:17" s="3" customFormat="1" ht="14.1" customHeight="1" x14ac:dyDescent="0.25">
      <c r="A13" s="31" t="s">
        <v>9</v>
      </c>
      <c r="B13" s="32">
        <f>'table 5'!D11+'table 5'!L11+'table 5'!M11+'table 5'!P11</f>
        <v>0</v>
      </c>
      <c r="C13" s="32">
        <f>'table 5'!D26+'table 5'!L26+'table 5'!M26+'table 5'!P26</f>
        <v>165583</v>
      </c>
      <c r="D13" s="44"/>
      <c r="E13" s="32">
        <f>'table 5'!B11+'table 5'!E11+'table 5'!F11+'table 5'!G11+'table 5'!N11+'table 5'!O11</f>
        <v>0</v>
      </c>
      <c r="F13" s="32">
        <f>'table 5'!B26+'table 5'!E26+'table 5'!F26+'table 5'!G26+'table 5'!N26+'table 5'!O26</f>
        <v>621831</v>
      </c>
      <c r="G13" s="44"/>
      <c r="H13" s="11"/>
      <c r="I13" s="11"/>
      <c r="J13" s="11"/>
      <c r="K13" s="8"/>
      <c r="L13" s="8"/>
      <c r="M13" s="8"/>
      <c r="N13" s="8"/>
      <c r="O13" s="8"/>
      <c r="P13" s="8"/>
      <c r="Q13" s="8"/>
    </row>
    <row r="14" spans="1:17" s="3" customFormat="1" ht="14.1" customHeight="1" x14ac:dyDescent="0.25">
      <c r="A14" s="28" t="s">
        <v>10</v>
      </c>
      <c r="B14" s="29">
        <f>'table 5'!D12+'table 5'!L12+'table 5'!M12+'table 5'!P12</f>
        <v>0</v>
      </c>
      <c r="C14" s="29">
        <f>'table 5'!D27+'table 5'!L27+'table 5'!M27+'table 5'!P27</f>
        <v>125465</v>
      </c>
      <c r="D14" s="43"/>
      <c r="E14" s="29">
        <f>'table 5'!B12+'table 5'!E12+'table 5'!F12+'table 5'!G12+'table 5'!N12+'table 5'!O12</f>
        <v>0</v>
      </c>
      <c r="F14" s="29">
        <f>'table 5'!B27+'table 5'!E27+'table 5'!F27+'table 5'!G27+'table 5'!N27+'table 5'!O27</f>
        <v>180054</v>
      </c>
      <c r="G14" s="43"/>
      <c r="H14" s="11"/>
      <c r="I14" s="11"/>
      <c r="J14" s="11"/>
      <c r="K14" s="8"/>
      <c r="L14" s="8"/>
      <c r="M14" s="8"/>
      <c r="N14" s="8"/>
      <c r="O14" s="8"/>
      <c r="P14" s="8"/>
      <c r="Q14" s="8"/>
    </row>
    <row r="15" spans="1:17" s="3" customFormat="1" ht="14.1" customHeight="1" x14ac:dyDescent="0.25">
      <c r="A15" s="31" t="s">
        <v>11</v>
      </c>
      <c r="B15" s="32">
        <f>'table 5'!D13+'table 5'!L13+'table 5'!M13+'table 5'!P13</f>
        <v>0</v>
      </c>
      <c r="C15" s="32">
        <f>'table 5'!D28+'table 5'!L28+'table 5'!M28+'table 5'!P28</f>
        <v>117433</v>
      </c>
      <c r="D15" s="44"/>
      <c r="E15" s="32">
        <f>'table 5'!B13+'table 5'!E13+'table 5'!F13+'table 5'!G13+'table 5'!N13+'table 5'!O13</f>
        <v>0</v>
      </c>
      <c r="F15" s="32">
        <f>'table 5'!B28+'table 5'!E28+'table 5'!F28+'table 5'!G28+'table 5'!N28+'table 5'!O28</f>
        <v>105572</v>
      </c>
      <c r="G15" s="44"/>
      <c r="H15" s="11"/>
      <c r="I15" s="11"/>
      <c r="J15" s="11"/>
      <c r="K15" s="8"/>
      <c r="L15" s="8"/>
      <c r="M15" s="8"/>
      <c r="N15" s="106"/>
      <c r="O15" s="8"/>
      <c r="P15" s="8"/>
      <c r="Q15" s="8"/>
    </row>
    <row r="16" spans="1:17" s="3" customFormat="1" ht="14.1" customHeight="1" thickBot="1" x14ac:dyDescent="0.3">
      <c r="A16" s="90" t="s">
        <v>12</v>
      </c>
      <c r="B16" s="91">
        <f>'table 5'!D14+'table 5'!L14+'table 5'!M14+'table 5'!P14</f>
        <v>0</v>
      </c>
      <c r="C16" s="91">
        <f>'table 5'!D29+'table 5'!L29+'table 5'!M29+'table 5'!P29</f>
        <v>114260</v>
      </c>
      <c r="D16" s="92"/>
      <c r="E16" s="91">
        <f>'table 5'!B14+'table 5'!E14+'table 5'!F14+'table 5'!G14+'table 5'!N14+'table 5'!O14</f>
        <v>0</v>
      </c>
      <c r="F16" s="91">
        <f>'table 5'!B29+'table 5'!E29+'table 5'!F29+'table 5'!G29+'table 5'!N29+'table 5'!O29</f>
        <v>161262</v>
      </c>
      <c r="G16" s="92"/>
      <c r="H16" s="11"/>
      <c r="I16" s="11"/>
      <c r="J16" s="11"/>
      <c r="K16" s="8"/>
      <c r="L16" s="8"/>
      <c r="M16" s="8"/>
      <c r="N16" s="8"/>
      <c r="O16" s="8"/>
      <c r="P16" s="8"/>
      <c r="Q16" s="8"/>
    </row>
    <row r="17" spans="1:17" s="3" customFormat="1" ht="14.1" customHeight="1" thickTop="1" x14ac:dyDescent="0.25">
      <c r="A17" s="39" t="s">
        <v>13</v>
      </c>
      <c r="B17" s="40">
        <f>SUM(B5:B7)</f>
        <v>331708</v>
      </c>
      <c r="C17" s="40">
        <f>SUM(C5:C7)</f>
        <v>330242</v>
      </c>
      <c r="D17" s="56">
        <f>IFERROR(B17/C17-1,"")</f>
        <v>4.4391688519327399E-3</v>
      </c>
      <c r="E17" s="40">
        <f>SUM(E5:E7)</f>
        <v>382823</v>
      </c>
      <c r="F17" s="40">
        <f>SUM(F5:F7)</f>
        <v>306067</v>
      </c>
      <c r="G17" s="56">
        <f>IFERROR(E17/F17-1,"")</f>
        <v>0.25078169159040331</v>
      </c>
      <c r="H17" s="11"/>
      <c r="I17" s="11"/>
      <c r="J17" s="11"/>
      <c r="K17" s="8"/>
      <c r="L17" s="8"/>
      <c r="M17" s="8"/>
      <c r="N17" s="8"/>
      <c r="O17" s="8"/>
      <c r="P17" s="8"/>
      <c r="Q17" s="8"/>
    </row>
    <row r="18" spans="1:17" s="3" customFormat="1" ht="14.1" customHeight="1" x14ac:dyDescent="0.25">
      <c r="A18" s="52"/>
      <c r="B18" s="54"/>
      <c r="C18" s="54"/>
      <c r="D18" s="55"/>
      <c r="E18" s="54"/>
      <c r="F18" s="54"/>
      <c r="G18" s="55"/>
      <c r="H18" s="11"/>
      <c r="I18" s="11"/>
      <c r="J18" s="11"/>
      <c r="K18" s="8"/>
      <c r="L18" s="8"/>
      <c r="M18" s="8"/>
      <c r="N18" s="8"/>
      <c r="O18" s="8"/>
      <c r="P18" s="8"/>
      <c r="Q18" s="8"/>
    </row>
    <row r="19" spans="1:17" s="3" customFormat="1" ht="15" customHeight="1" x14ac:dyDescent="0.25">
      <c r="A19" s="51" t="s">
        <v>63</v>
      </c>
      <c r="B19" s="110" t="s">
        <v>35</v>
      </c>
      <c r="C19" s="111"/>
      <c r="D19" s="111"/>
      <c r="E19" s="110" t="s">
        <v>32</v>
      </c>
      <c r="F19" s="111"/>
      <c r="G19" s="111"/>
      <c r="H19" s="12"/>
      <c r="I19" s="12"/>
      <c r="J19" s="12"/>
      <c r="K19" s="13"/>
      <c r="L19" s="13"/>
      <c r="M19" s="8"/>
      <c r="N19" s="8"/>
      <c r="O19" s="14"/>
      <c r="P19" s="8"/>
      <c r="Q19" s="8"/>
    </row>
    <row r="20" spans="1:17" s="3" customFormat="1" ht="15" customHeight="1" x14ac:dyDescent="0.25">
      <c r="A20" s="28"/>
      <c r="B20" s="25">
        <f>B4</f>
        <v>2024</v>
      </c>
      <c r="C20" s="25">
        <f t="shared" ref="C20:G20" si="0">C4</f>
        <v>2023</v>
      </c>
      <c r="D20" s="25" t="str">
        <f t="shared" si="0"/>
        <v>Δ2024/23</v>
      </c>
      <c r="E20" s="25">
        <f>E4</f>
        <v>2024</v>
      </c>
      <c r="F20" s="25">
        <f t="shared" si="0"/>
        <v>2023</v>
      </c>
      <c r="G20" s="25" t="str">
        <f t="shared" si="0"/>
        <v>Δ2024/23</v>
      </c>
      <c r="H20" s="12"/>
      <c r="I20" s="12"/>
      <c r="J20" s="12"/>
      <c r="K20" s="13"/>
      <c r="L20" s="13"/>
      <c r="M20" s="8"/>
      <c r="N20" s="8"/>
      <c r="O20" s="14"/>
      <c r="P20" s="8"/>
      <c r="Q20" s="8"/>
    </row>
    <row r="21" spans="1:17" ht="15" customHeight="1" x14ac:dyDescent="0.25">
      <c r="A21" s="31" t="s">
        <v>1</v>
      </c>
      <c r="B21" s="32">
        <f>'table 5'!C3+'table 5'!J3+'table 5'!K3</f>
        <v>121929</v>
      </c>
      <c r="C21" s="32">
        <f>'table 5'!C18+'table 5'!J18+'table 5'!K18</f>
        <v>109366</v>
      </c>
      <c r="D21" s="44">
        <f>IFERROR(B21/C21-1,"")</f>
        <v>0.11487116654170393</v>
      </c>
      <c r="E21" s="32">
        <f>'table 5'!H3+'table 5'!I3</f>
        <v>69831</v>
      </c>
      <c r="F21" s="32">
        <f>'table 5'!H18+'table 5'!I18</f>
        <v>51199</v>
      </c>
      <c r="G21" s="44">
        <f>IFERROR(E21/F21-1,"")</f>
        <v>0.36391335768276734</v>
      </c>
    </row>
    <row r="22" spans="1:17" ht="15" customHeight="1" x14ac:dyDescent="0.25">
      <c r="A22" s="28" t="s">
        <v>2</v>
      </c>
      <c r="B22" s="29">
        <f>'table 5'!C4+'table 5'!J4+'table 5'!K4</f>
        <v>100997</v>
      </c>
      <c r="C22" s="29">
        <f>'table 5'!C19+'table 5'!J19+'table 5'!K19</f>
        <v>93776</v>
      </c>
      <c r="D22" s="43">
        <f>IFERROR(B22/C22-1,"")</f>
        <v>7.7002644599897696E-2</v>
      </c>
      <c r="E22" s="29">
        <f>'table 5'!H4+'table 5'!I4</f>
        <v>62990</v>
      </c>
      <c r="F22" s="29">
        <f>'table 5'!H19+'table 5'!I19</f>
        <v>41236</v>
      </c>
      <c r="G22" s="43">
        <f>IFERROR(E22/F22-1,"")</f>
        <v>0.52754874381608308</v>
      </c>
    </row>
    <row r="23" spans="1:17" ht="15" customHeight="1" x14ac:dyDescent="0.25">
      <c r="A23" s="31" t="s">
        <v>3</v>
      </c>
      <c r="B23" s="32">
        <f>'table 5'!C5+'table 5'!J5+'table 5'!K5</f>
        <v>92112</v>
      </c>
      <c r="C23" s="32">
        <f>'table 5'!C20+'table 5'!J20+'table 5'!K20</f>
        <v>124269</v>
      </c>
      <c r="D23" s="44">
        <f>IFERROR(B23/C23-1,"")</f>
        <v>-0.25876928276561328</v>
      </c>
      <c r="E23" s="32">
        <f>'table 5'!H5+'table 5'!I5</f>
        <v>75993</v>
      </c>
      <c r="F23" s="32">
        <f>'table 5'!H20+'table 5'!I20</f>
        <v>49359</v>
      </c>
      <c r="G23" s="44">
        <f>IFERROR(E23/F23-1,"")</f>
        <v>0.53959764176745884</v>
      </c>
    </row>
    <row r="24" spans="1:17" ht="15" customHeight="1" x14ac:dyDescent="0.25">
      <c r="A24" s="28" t="s">
        <v>4</v>
      </c>
      <c r="B24" s="29">
        <f>'table 5'!C6+'table 5'!J6+'table 5'!K6</f>
        <v>0</v>
      </c>
      <c r="C24" s="29">
        <f>'table 5'!C21+'table 5'!J21+'table 5'!K21</f>
        <v>172846</v>
      </c>
      <c r="D24" s="43"/>
      <c r="E24" s="29">
        <f>'table 5'!H6+'table 5'!I6</f>
        <v>0</v>
      </c>
      <c r="F24" s="29">
        <f>'table 5'!H21+'table 5'!I21</f>
        <v>70783</v>
      </c>
      <c r="G24" s="43"/>
    </row>
    <row r="25" spans="1:17" ht="15" customHeight="1" x14ac:dyDescent="0.25">
      <c r="A25" s="31" t="s">
        <v>5</v>
      </c>
      <c r="B25" s="32">
        <f>'table 5'!C7+'table 5'!J7+'table 5'!K7</f>
        <v>0</v>
      </c>
      <c r="C25" s="32">
        <f>'table 5'!C22+'table 5'!J22+'table 5'!K22</f>
        <v>181676</v>
      </c>
      <c r="D25" s="44"/>
      <c r="E25" s="32">
        <f>'table 5'!H7+'table 5'!I7</f>
        <v>0</v>
      </c>
      <c r="F25" s="32">
        <f>'table 5'!H22+'table 5'!I22</f>
        <v>72240</v>
      </c>
      <c r="G25" s="44"/>
    </row>
    <row r="26" spans="1:17" ht="15" customHeight="1" x14ac:dyDescent="0.25">
      <c r="A26" s="28" t="s">
        <v>6</v>
      </c>
      <c r="B26" s="29">
        <f>'table 5'!C8+'table 5'!J8+'table 5'!K8</f>
        <v>0</v>
      </c>
      <c r="C26" s="29">
        <f>'table 5'!C23+'table 5'!J23+'table 5'!K23</f>
        <v>416846</v>
      </c>
      <c r="D26" s="43"/>
      <c r="E26" s="29">
        <f>'table 5'!H8+'table 5'!I8</f>
        <v>0</v>
      </c>
      <c r="F26" s="29">
        <f>'table 5'!H23+'table 5'!I23</f>
        <v>116699</v>
      </c>
      <c r="G26" s="43"/>
    </row>
    <row r="27" spans="1:17" ht="15" customHeight="1" x14ac:dyDescent="0.25">
      <c r="A27" s="31" t="s">
        <v>7</v>
      </c>
      <c r="B27" s="32">
        <f>'table 5'!C9+'table 5'!J9+'table 5'!K9</f>
        <v>0</v>
      </c>
      <c r="C27" s="32">
        <f>'table 5'!C24+'table 5'!J24+'table 5'!K24</f>
        <v>629435</v>
      </c>
      <c r="D27" s="44"/>
      <c r="E27" s="32">
        <f>'table 5'!H9+'table 5'!I9</f>
        <v>0</v>
      </c>
      <c r="F27" s="32">
        <f>'table 5'!H24+'table 5'!I24</f>
        <v>134662</v>
      </c>
      <c r="G27" s="44"/>
    </row>
    <row r="28" spans="1:17" ht="15" customHeight="1" x14ac:dyDescent="0.25">
      <c r="A28" s="28" t="s">
        <v>8</v>
      </c>
      <c r="B28" s="29">
        <f>'table 5'!C10+'table 5'!J10+'table 5'!K10</f>
        <v>0</v>
      </c>
      <c r="C28" s="29">
        <f>'table 5'!C25+'table 5'!J25+'table 5'!K25</f>
        <v>619212</v>
      </c>
      <c r="D28" s="43"/>
      <c r="E28" s="29">
        <f>'table 5'!H10+'table 5'!I10</f>
        <v>0</v>
      </c>
      <c r="F28" s="29">
        <f>'table 5'!H25+'table 5'!I25</f>
        <v>249179</v>
      </c>
      <c r="G28" s="43"/>
    </row>
    <row r="29" spans="1:17" ht="15" customHeight="1" x14ac:dyDescent="0.25">
      <c r="A29" s="31" t="s">
        <v>9</v>
      </c>
      <c r="B29" s="32">
        <f>'table 5'!C11+'table 5'!J11+'table 5'!K11</f>
        <v>0</v>
      </c>
      <c r="C29" s="32">
        <f>'table 5'!C26+'table 5'!J26+'table 5'!K26</f>
        <v>364280</v>
      </c>
      <c r="D29" s="44"/>
      <c r="E29" s="32">
        <f>'table 5'!H11+'table 5'!I11</f>
        <v>0</v>
      </c>
      <c r="F29" s="32">
        <f>'table 5'!H26+'table 5'!I26</f>
        <v>133904</v>
      </c>
      <c r="G29" s="44"/>
    </row>
    <row r="30" spans="1:17" ht="15" customHeight="1" x14ac:dyDescent="0.25">
      <c r="A30" s="28" t="s">
        <v>10</v>
      </c>
      <c r="B30" s="29">
        <f>'table 5'!C12+'table 5'!J12+'table 5'!K12</f>
        <v>0</v>
      </c>
      <c r="C30" s="29">
        <f>'table 5'!C27+'table 5'!J27+'table 5'!K27</f>
        <v>150586</v>
      </c>
      <c r="D30" s="43"/>
      <c r="E30" s="29">
        <f>'table 5'!H12+'table 5'!I12</f>
        <v>0</v>
      </c>
      <c r="F30" s="29">
        <f>'table 5'!H27+'table 5'!I27</f>
        <v>88329</v>
      </c>
      <c r="G30" s="43"/>
    </row>
    <row r="31" spans="1:17" ht="15" customHeight="1" x14ac:dyDescent="0.25">
      <c r="A31" s="31" t="s">
        <v>11</v>
      </c>
      <c r="B31" s="32">
        <f>'table 5'!C13+'table 5'!J13+'table 5'!K13</f>
        <v>0</v>
      </c>
      <c r="C31" s="32">
        <f>'table 5'!C28+'table 5'!J28+'table 5'!K28</f>
        <v>106306</v>
      </c>
      <c r="D31" s="44"/>
      <c r="E31" s="32">
        <f>'table 5'!H13+'table 5'!I13</f>
        <v>0</v>
      </c>
      <c r="F31" s="32">
        <f>'table 5'!H28+'table 5'!I28</f>
        <v>84940</v>
      </c>
      <c r="G31" s="44"/>
    </row>
    <row r="32" spans="1:17" ht="15" customHeight="1" thickBot="1" x14ac:dyDescent="0.3">
      <c r="A32" s="90" t="s">
        <v>12</v>
      </c>
      <c r="B32" s="91">
        <f>'table 5'!C14+'table 5'!J14+'table 5'!K14</f>
        <v>0</v>
      </c>
      <c r="C32" s="91">
        <f>'table 5'!C29+'table 5'!J29+'table 5'!K29</f>
        <v>129844</v>
      </c>
      <c r="D32" s="92"/>
      <c r="E32" s="91">
        <f>'table 5'!H14+'table 5'!I14</f>
        <v>0</v>
      </c>
      <c r="F32" s="91">
        <f>'table 5'!H29+'table 5'!I29</f>
        <v>83620</v>
      </c>
      <c r="G32" s="92"/>
    </row>
    <row r="33" spans="1:17" ht="15" customHeight="1" thickTop="1" x14ac:dyDescent="0.25">
      <c r="A33" s="39" t="s">
        <v>13</v>
      </c>
      <c r="B33" s="40">
        <f>SUM(B21:B23)</f>
        <v>315038</v>
      </c>
      <c r="C33" s="40">
        <f>SUM(C21:C23)</f>
        <v>327411</v>
      </c>
      <c r="D33" s="56">
        <f>IFERROR(B33/C33-1,"")</f>
        <v>-3.7790422435409976E-2</v>
      </c>
      <c r="E33" s="40">
        <f>SUM(E21:E23)</f>
        <v>208814</v>
      </c>
      <c r="F33" s="40">
        <f>SUM(F21:F23)</f>
        <v>141794</v>
      </c>
      <c r="G33" s="56">
        <f>IFERROR(E33/F33-1,"")</f>
        <v>0.47265751724332472</v>
      </c>
    </row>
    <row r="34" spans="1:17" s="21" customFormat="1" ht="15" customHeight="1" x14ac:dyDescent="0.2">
      <c r="A34" s="47" t="s">
        <v>29</v>
      </c>
      <c r="B34" s="48"/>
      <c r="C34" s="48"/>
      <c r="D34" s="48"/>
      <c r="E34" s="48"/>
      <c r="F34" s="48"/>
      <c r="G34" s="48"/>
      <c r="H34" s="19"/>
      <c r="I34" s="19"/>
      <c r="J34" s="19"/>
      <c r="K34" s="20"/>
      <c r="L34" s="20"/>
      <c r="M34" s="20"/>
      <c r="N34" s="20"/>
      <c r="O34" s="20"/>
      <c r="P34" s="20"/>
      <c r="Q34" s="20"/>
    </row>
    <row r="35" spans="1:17" s="21" customFormat="1" ht="15" customHeight="1" x14ac:dyDescent="0.2">
      <c r="A35" s="47" t="s">
        <v>33</v>
      </c>
      <c r="B35" s="48"/>
      <c r="C35" s="48"/>
      <c r="D35" s="48"/>
      <c r="E35" s="48"/>
      <c r="F35" s="48"/>
      <c r="G35" s="48"/>
      <c r="H35" s="19"/>
      <c r="I35" s="19"/>
      <c r="J35" s="19"/>
      <c r="K35" s="20"/>
      <c r="L35" s="20"/>
      <c r="M35" s="20"/>
      <c r="N35" s="20"/>
      <c r="O35" s="20"/>
      <c r="P35" s="20"/>
      <c r="Q35" s="20"/>
    </row>
    <row r="36" spans="1:17" ht="15" customHeight="1" x14ac:dyDescent="0.25">
      <c r="A36" s="47"/>
    </row>
  </sheetData>
  <mergeCells count="4">
    <mergeCell ref="B3:D3"/>
    <mergeCell ref="E3:G3"/>
    <mergeCell ref="B19:D19"/>
    <mergeCell ref="E19:G19"/>
  </mergeCells>
  <pageMargins left="0.25" right="0.25" top="0.75" bottom="0.75" header="0.3" footer="0.3"/>
  <pageSetup paperSize="9" scale="45" orientation="landscape" verticalDpi="598" r:id="rId1"/>
  <ignoredErrors>
    <ignoredError sqref="B17:D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BC9D-05CE-4797-B133-86A4B5CC5ABA}">
  <dimension ref="A1:U61"/>
  <sheetViews>
    <sheetView showGridLines="0" workbookViewId="0"/>
  </sheetViews>
  <sheetFormatPr defaultRowHeight="15" x14ac:dyDescent="0.25"/>
  <cols>
    <col min="1" max="1" width="12.85546875" style="8" customWidth="1"/>
    <col min="2" max="6" width="12.85546875" style="11" customWidth="1"/>
    <col min="7" max="7" width="14.85546875" style="11" customWidth="1"/>
    <col min="8" max="10" width="12.85546875" style="11" customWidth="1"/>
    <col min="11" max="11" width="12.85546875" style="16" customWidth="1"/>
    <col min="12" max="21" width="8.85546875" style="8"/>
  </cols>
  <sheetData>
    <row r="1" spans="1:11" x14ac:dyDescent="0.25">
      <c r="A1" s="23" t="s">
        <v>70</v>
      </c>
      <c r="B1" s="23"/>
      <c r="C1" s="9"/>
      <c r="D1" s="9"/>
      <c r="E1" s="9"/>
      <c r="F1" s="9"/>
      <c r="G1" s="9"/>
      <c r="H1" s="9"/>
      <c r="I1" s="9"/>
      <c r="J1" s="9"/>
      <c r="K1" s="9"/>
    </row>
    <row r="2" spans="1:11" ht="14.45" customHeight="1" x14ac:dyDescent="0.25">
      <c r="A2" s="24">
        <v>2024</v>
      </c>
      <c r="B2" s="113" t="s">
        <v>71</v>
      </c>
      <c r="C2" s="112" t="s">
        <v>72</v>
      </c>
      <c r="D2" s="112" t="s">
        <v>73</v>
      </c>
      <c r="E2" s="112"/>
      <c r="F2" s="112" t="s">
        <v>74</v>
      </c>
      <c r="G2" s="112" t="s">
        <v>75</v>
      </c>
      <c r="H2" s="112" t="s">
        <v>73</v>
      </c>
      <c r="I2" s="112"/>
      <c r="J2" s="112"/>
      <c r="K2" s="112" t="s">
        <v>76</v>
      </c>
    </row>
    <row r="3" spans="1:11" ht="14.45" customHeight="1" x14ac:dyDescent="0.25">
      <c r="A3" s="24"/>
      <c r="B3" s="114"/>
      <c r="C3" s="112"/>
      <c r="D3" s="107" t="s">
        <v>77</v>
      </c>
      <c r="E3" s="107" t="s">
        <v>78</v>
      </c>
      <c r="F3" s="112"/>
      <c r="G3" s="112"/>
      <c r="H3" s="107" t="s">
        <v>79</v>
      </c>
      <c r="I3" s="107" t="s">
        <v>80</v>
      </c>
      <c r="J3" s="107" t="s">
        <v>81</v>
      </c>
      <c r="K3" s="112"/>
    </row>
    <row r="4" spans="1:11" x14ac:dyDescent="0.25">
      <c r="A4" s="28" t="s">
        <v>1</v>
      </c>
      <c r="B4" s="29">
        <v>367.50087409051503</v>
      </c>
      <c r="C4" s="29">
        <v>254.65768202335599</v>
      </c>
      <c r="D4" s="29">
        <v>42.594667528750598</v>
      </c>
      <c r="E4" s="29">
        <v>70.225575906190301</v>
      </c>
      <c r="F4" s="29">
        <v>112.84319206715899</v>
      </c>
      <c r="G4" s="29">
        <v>369.760040380948</v>
      </c>
      <c r="H4" s="29">
        <v>36.166557012521899</v>
      </c>
      <c r="I4" s="29">
        <v>54.641697699135896</v>
      </c>
      <c r="J4" s="29">
        <v>0</v>
      </c>
      <c r="K4" s="29">
        <v>737.26091447146302</v>
      </c>
    </row>
    <row r="5" spans="1:11" x14ac:dyDescent="0.25">
      <c r="A5" s="31" t="s">
        <v>2</v>
      </c>
      <c r="B5" s="32">
        <v>388.31512062124602</v>
      </c>
      <c r="C5" s="32">
        <v>257.87195201875301</v>
      </c>
      <c r="D5" s="32">
        <v>27.3486784748162</v>
      </c>
      <c r="E5" s="32">
        <v>62.499133529706498</v>
      </c>
      <c r="F5" s="32">
        <v>130.44316860249299</v>
      </c>
      <c r="G5" s="32">
        <v>333.021106750694</v>
      </c>
      <c r="H5" s="32">
        <v>28.428059606822501</v>
      </c>
      <c r="I5" s="32">
        <v>41.089504625565297</v>
      </c>
      <c r="J5" s="32">
        <v>0</v>
      </c>
      <c r="K5" s="32">
        <v>721.33622737194105</v>
      </c>
    </row>
    <row r="6" spans="1:1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5">
      <c r="A7" s="31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28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x14ac:dyDescent="0.25">
      <c r="A10" s="28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25">
      <c r="A12" s="28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A14" s="28" t="s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5.75" thickBot="1" x14ac:dyDescent="0.3">
      <c r="A15" s="93" t="s">
        <v>12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15.75" thickTop="1" x14ac:dyDescent="0.25">
      <c r="A16" s="34" t="s">
        <v>65</v>
      </c>
      <c r="B16" s="35">
        <v>755.81599471176105</v>
      </c>
      <c r="C16" s="35">
        <v>512.52963404210902</v>
      </c>
      <c r="D16" s="35">
        <v>69.943346003566802</v>
      </c>
      <c r="E16" s="35">
        <v>132.72470943589701</v>
      </c>
      <c r="F16" s="35">
        <v>243.286360669652</v>
      </c>
      <c r="G16" s="35">
        <v>702.781147131642</v>
      </c>
      <c r="H16" s="35">
        <v>64.594616619344393</v>
      </c>
      <c r="I16" s="35">
        <v>95.731202324701201</v>
      </c>
      <c r="J16" s="35">
        <v>0</v>
      </c>
      <c r="K16" s="35">
        <v>1458.5971418434001</v>
      </c>
    </row>
    <row r="17" spans="1:1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108"/>
    </row>
    <row r="18" spans="1:11" ht="14.45" customHeight="1" x14ac:dyDescent="0.25">
      <c r="A18" s="24">
        <v>2023</v>
      </c>
      <c r="B18" s="113" t="str">
        <f>B2</f>
        <v>Χώρες ΕΕ-27</v>
      </c>
      <c r="C18" s="112" t="str">
        <f>C2</f>
        <v>Χώρες 
Ζώνης Ευρώ</v>
      </c>
      <c r="D18" s="112" t="s">
        <v>73</v>
      </c>
      <c r="E18" s="112"/>
      <c r="F18" s="112" t="s">
        <v>74</v>
      </c>
      <c r="G18" s="112" t="s">
        <v>75</v>
      </c>
      <c r="H18" s="112" t="s">
        <v>73</v>
      </c>
      <c r="I18" s="112"/>
      <c r="J18" s="112"/>
      <c r="K18" s="112" t="s">
        <v>76</v>
      </c>
    </row>
    <row r="19" spans="1:11" ht="14.45" customHeight="1" x14ac:dyDescent="0.25">
      <c r="A19" s="24"/>
      <c r="B19" s="114"/>
      <c r="C19" s="112"/>
      <c r="D19" s="107" t="s">
        <v>77</v>
      </c>
      <c r="E19" s="107" t="s">
        <v>78</v>
      </c>
      <c r="F19" s="112"/>
      <c r="G19" s="112"/>
      <c r="H19" s="107" t="s">
        <v>79</v>
      </c>
      <c r="I19" s="107" t="s">
        <v>80</v>
      </c>
      <c r="J19" s="107" t="s">
        <v>81</v>
      </c>
      <c r="K19" s="112"/>
    </row>
    <row r="20" spans="1:11" x14ac:dyDescent="0.25">
      <c r="A20" s="28" t="s">
        <v>1</v>
      </c>
      <c r="B20" s="29">
        <v>294.15744753003497</v>
      </c>
      <c r="C20" s="29">
        <v>210.16788687302</v>
      </c>
      <c r="D20" s="29">
        <v>31.464239887136699</v>
      </c>
      <c r="E20" s="29">
        <v>64.645856769724801</v>
      </c>
      <c r="F20" s="29">
        <v>83.989560657015204</v>
      </c>
      <c r="G20" s="29">
        <v>341.34152099219602</v>
      </c>
      <c r="H20" s="29">
        <v>59.450783881505302</v>
      </c>
      <c r="I20" s="29">
        <v>15.1694280144198</v>
      </c>
      <c r="J20" s="29">
        <v>1.1808958704997901</v>
      </c>
      <c r="K20" s="29">
        <v>635.49896852223105</v>
      </c>
    </row>
    <row r="21" spans="1:11" x14ac:dyDescent="0.25">
      <c r="A21" s="31" t="s">
        <v>2</v>
      </c>
      <c r="B21" s="32">
        <v>256.27928869632302</v>
      </c>
      <c r="C21" s="32">
        <v>174.03453741805299</v>
      </c>
      <c r="D21" s="32">
        <v>45.464230244603002</v>
      </c>
      <c r="E21" s="32">
        <v>41.218253433445497</v>
      </c>
      <c r="F21" s="32">
        <v>82.244751278269703</v>
      </c>
      <c r="G21" s="32">
        <v>316.31106751889098</v>
      </c>
      <c r="H21" s="32">
        <v>39.525383487139599</v>
      </c>
      <c r="I21" s="32">
        <v>21.8772037977444</v>
      </c>
      <c r="J21" s="32">
        <v>0.77730287780488705</v>
      </c>
      <c r="K21" s="32">
        <v>572.590356215214</v>
      </c>
    </row>
    <row r="22" spans="1:11" x14ac:dyDescent="0.25">
      <c r="A22" s="28" t="s">
        <v>3</v>
      </c>
      <c r="B22" s="29">
        <v>348.23514447994597</v>
      </c>
      <c r="C22" s="29">
        <v>207.65894726143301</v>
      </c>
      <c r="D22" s="29">
        <v>15.8325321204678</v>
      </c>
      <c r="E22" s="29">
        <v>52.1811617493074</v>
      </c>
      <c r="F22" s="29">
        <v>140.57619721851299</v>
      </c>
      <c r="G22" s="29">
        <v>317.83477424004599</v>
      </c>
      <c r="H22" s="29">
        <v>49.356420627840102</v>
      </c>
      <c r="I22" s="29">
        <v>49.4330632166727</v>
      </c>
      <c r="J22" s="29">
        <v>2.4990126036015901</v>
      </c>
      <c r="K22" s="29">
        <v>666.06991871999298</v>
      </c>
    </row>
    <row r="23" spans="1:11" x14ac:dyDescent="0.25">
      <c r="A23" s="31" t="s">
        <v>4</v>
      </c>
      <c r="B23" s="32">
        <v>797.94299694137396</v>
      </c>
      <c r="C23" s="32">
        <v>570.34820594701398</v>
      </c>
      <c r="D23" s="32">
        <v>103.789860567037</v>
      </c>
      <c r="E23" s="32">
        <v>199.69098929849201</v>
      </c>
      <c r="F23" s="32">
        <v>227.59479099436001</v>
      </c>
      <c r="G23" s="32">
        <v>574.65587570015896</v>
      </c>
      <c r="H23" s="32">
        <v>122.678860124937</v>
      </c>
      <c r="I23" s="32">
        <v>78.504339923798497</v>
      </c>
      <c r="J23" s="32">
        <v>0.31091812259156898</v>
      </c>
      <c r="K23" s="32">
        <v>1372.5988726415301</v>
      </c>
    </row>
    <row r="24" spans="1:11" x14ac:dyDescent="0.25">
      <c r="A24" s="28" t="s">
        <v>5</v>
      </c>
      <c r="B24" s="29">
        <v>1503.4547591666701</v>
      </c>
      <c r="C24" s="29">
        <v>1170.07219991067</v>
      </c>
      <c r="D24" s="29">
        <v>204.46421539583</v>
      </c>
      <c r="E24" s="29">
        <v>513.192505312653</v>
      </c>
      <c r="F24" s="29">
        <v>333.38255925600799</v>
      </c>
      <c r="G24" s="29">
        <v>1009.31295253767</v>
      </c>
      <c r="H24" s="29">
        <v>368.857003373277</v>
      </c>
      <c r="I24" s="29">
        <v>154.053192119399</v>
      </c>
      <c r="J24" s="29">
        <v>2.9740874718176902</v>
      </c>
      <c r="K24" s="29">
        <v>2512.7677117043399</v>
      </c>
    </row>
    <row r="25" spans="1:11" x14ac:dyDescent="0.25">
      <c r="A25" s="31" t="s">
        <v>6</v>
      </c>
      <c r="B25" s="32">
        <v>2636.4148560590702</v>
      </c>
      <c r="C25" s="32">
        <v>1781.5276325838299</v>
      </c>
      <c r="D25" s="32">
        <v>238.89013379297</v>
      </c>
      <c r="E25" s="32">
        <v>684.349424204348</v>
      </c>
      <c r="F25" s="32">
        <v>854.88722347523799</v>
      </c>
      <c r="G25" s="32">
        <v>1665.8095295370499</v>
      </c>
      <c r="H25" s="32">
        <v>654.42379192942803</v>
      </c>
      <c r="I25" s="32">
        <v>209.30963236034299</v>
      </c>
      <c r="J25" s="32">
        <v>5.5496565998116498</v>
      </c>
      <c r="K25" s="32">
        <v>4302.2243855961196</v>
      </c>
    </row>
    <row r="26" spans="1:11" x14ac:dyDescent="0.25">
      <c r="A26" s="28" t="s">
        <v>7</v>
      </c>
      <c r="B26" s="29">
        <v>3883.4102907308202</v>
      </c>
      <c r="C26" s="29">
        <v>2293.8080727097799</v>
      </c>
      <c r="D26" s="29">
        <v>372.457210228603</v>
      </c>
      <c r="E26" s="29">
        <v>746.42831940117799</v>
      </c>
      <c r="F26" s="29">
        <v>1589.60221802104</v>
      </c>
      <c r="G26" s="29">
        <v>2225.19600710545</v>
      </c>
      <c r="H26" s="29">
        <v>802.03084458372598</v>
      </c>
      <c r="I26" s="29">
        <v>209.08009780610601</v>
      </c>
      <c r="J26" s="29">
        <v>6.2991865430878002</v>
      </c>
      <c r="K26" s="29">
        <v>6108.6062978362797</v>
      </c>
    </row>
    <row r="27" spans="1:11" x14ac:dyDescent="0.25">
      <c r="A27" s="31" t="s">
        <v>8</v>
      </c>
      <c r="B27" s="32">
        <v>4107.7176524905699</v>
      </c>
      <c r="C27" s="32">
        <v>2518.0176488234702</v>
      </c>
      <c r="D27" s="32">
        <v>397.88905841023097</v>
      </c>
      <c r="E27" s="32">
        <v>768.37066981247494</v>
      </c>
      <c r="F27" s="32">
        <v>1589.7000036671</v>
      </c>
      <c r="G27" s="32">
        <v>2371.0454392229799</v>
      </c>
      <c r="H27" s="32">
        <v>919.65556729651496</v>
      </c>
      <c r="I27" s="32">
        <v>200.282579823015</v>
      </c>
      <c r="J27" s="32">
        <v>5.9369509575008399</v>
      </c>
      <c r="K27" s="32">
        <v>6478.7630917135502</v>
      </c>
    </row>
    <row r="28" spans="1:11" x14ac:dyDescent="0.25">
      <c r="A28" s="28" t="s">
        <v>9</v>
      </c>
      <c r="B28" s="29">
        <v>3119.2756349849701</v>
      </c>
      <c r="C28" s="29">
        <v>1997.8946694316701</v>
      </c>
      <c r="D28" s="29">
        <v>216.590905831295</v>
      </c>
      <c r="E28" s="29">
        <v>785.40698925761103</v>
      </c>
      <c r="F28" s="29">
        <v>1121.38096555329</v>
      </c>
      <c r="G28" s="29">
        <v>2022.0829040532201</v>
      </c>
      <c r="H28" s="29">
        <v>866.429036086932</v>
      </c>
      <c r="I28" s="29">
        <v>170.31495133348201</v>
      </c>
      <c r="J28" s="29">
        <v>4.5446840337955896</v>
      </c>
      <c r="K28" s="29">
        <v>5141.3585390381904</v>
      </c>
    </row>
    <row r="29" spans="1:11" x14ac:dyDescent="0.25">
      <c r="A29" s="31" t="s">
        <v>10</v>
      </c>
      <c r="B29" s="32">
        <v>1781.85285084935</v>
      </c>
      <c r="C29" s="32">
        <v>1393.3965756564301</v>
      </c>
      <c r="D29" s="32">
        <v>155.150990404174</v>
      </c>
      <c r="E29" s="32">
        <v>687.59280547897902</v>
      </c>
      <c r="F29" s="32">
        <v>388.45627519292299</v>
      </c>
      <c r="G29" s="32">
        <v>1361.2553046800999</v>
      </c>
      <c r="H29" s="32">
        <v>609.13467515950094</v>
      </c>
      <c r="I29" s="32">
        <v>160.81182060277001</v>
      </c>
      <c r="J29" s="32">
        <v>2.92923892127541</v>
      </c>
      <c r="K29" s="32">
        <v>3143.10815552944</v>
      </c>
    </row>
    <row r="30" spans="1:11" x14ac:dyDescent="0.25">
      <c r="A30" s="28" t="s">
        <v>11</v>
      </c>
      <c r="B30" s="29">
        <v>556.75166221825805</v>
      </c>
      <c r="C30" s="29">
        <v>380.35455521211202</v>
      </c>
      <c r="D30" s="29">
        <v>27.817565593179499</v>
      </c>
      <c r="E30" s="29">
        <v>137.570071438703</v>
      </c>
      <c r="F30" s="29">
        <v>176.39710700614501</v>
      </c>
      <c r="G30" s="29">
        <v>479.31869112797301</v>
      </c>
      <c r="H30" s="29">
        <v>52.1805832492931</v>
      </c>
      <c r="I30" s="29">
        <v>101.036115081631</v>
      </c>
      <c r="J30" s="29">
        <v>0.210889355181204</v>
      </c>
      <c r="K30" s="29">
        <v>1036.0703533462299</v>
      </c>
    </row>
    <row r="31" spans="1:11" x14ac:dyDescent="0.25">
      <c r="A31" s="31" t="s">
        <v>12</v>
      </c>
      <c r="B31" s="32">
        <v>355.43513754829002</v>
      </c>
      <c r="C31" s="32">
        <v>234.80650005998299</v>
      </c>
      <c r="D31" s="32">
        <v>21.171443962532699</v>
      </c>
      <c r="E31" s="32">
        <v>83.588338670313505</v>
      </c>
      <c r="F31" s="32">
        <v>120.62863748830701</v>
      </c>
      <c r="G31" s="32">
        <v>410.06295088821997</v>
      </c>
      <c r="H31" s="32">
        <v>47.933123103821899</v>
      </c>
      <c r="I31" s="32">
        <v>36.649579409676797</v>
      </c>
      <c r="J31" s="32">
        <v>2.5078273807726998</v>
      </c>
      <c r="K31" s="32">
        <v>765.49808843650999</v>
      </c>
    </row>
    <row r="32" spans="1:11" ht="15.75" thickBot="1" x14ac:dyDescent="0.3">
      <c r="A32" s="95" t="s">
        <v>0</v>
      </c>
      <c r="B32" s="96">
        <v>19640.927721695702</v>
      </c>
      <c r="C32" s="96">
        <v>12932.087431887499</v>
      </c>
      <c r="D32" s="96">
        <v>1830.9823864380601</v>
      </c>
      <c r="E32" s="96">
        <v>4764.2353848272296</v>
      </c>
      <c r="F32" s="96">
        <v>6708.8402898082204</v>
      </c>
      <c r="G32" s="96">
        <v>13094.227017604</v>
      </c>
      <c r="H32" s="96">
        <v>4591.6560729039202</v>
      </c>
      <c r="I32" s="96">
        <v>1406.5220034890599</v>
      </c>
      <c r="J32" s="96">
        <v>35.720650737740698</v>
      </c>
      <c r="K32" s="96">
        <v>32735.1547392996</v>
      </c>
    </row>
    <row r="33" spans="1:11" ht="15.75" thickTop="1" x14ac:dyDescent="0.25">
      <c r="A33" s="39" t="str">
        <f>A16</f>
        <v>Tρέχον έτος</v>
      </c>
      <c r="B33" s="40">
        <v>550.43673622635799</v>
      </c>
      <c r="C33" s="40">
        <v>384.20242429107299</v>
      </c>
      <c r="D33" s="40">
        <v>76.928470131739701</v>
      </c>
      <c r="E33" s="40">
        <v>105.86411020317</v>
      </c>
      <c r="F33" s="40">
        <v>166.23431193528501</v>
      </c>
      <c r="G33" s="40">
        <v>657.65258851108797</v>
      </c>
      <c r="H33" s="40">
        <v>98.976167368644894</v>
      </c>
      <c r="I33" s="40">
        <v>37.0466318121642</v>
      </c>
      <c r="J33" s="40">
        <v>1.9581987483046801</v>
      </c>
      <c r="K33" s="40">
        <v>1208.0893247374499</v>
      </c>
    </row>
    <row r="34" spans="1:11" x14ac:dyDescent="0.25">
      <c r="A34" s="4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4.45" customHeight="1" x14ac:dyDescent="0.25">
      <c r="A35" s="24" t="s">
        <v>82</v>
      </c>
      <c r="B35" s="113" t="s">
        <v>71</v>
      </c>
      <c r="C35" s="112" t="s">
        <v>72</v>
      </c>
      <c r="D35" s="112" t="s">
        <v>73</v>
      </c>
      <c r="E35" s="112"/>
      <c r="F35" s="112" t="s">
        <v>74</v>
      </c>
      <c r="G35" s="112" t="s">
        <v>75</v>
      </c>
      <c r="H35" s="112" t="s">
        <v>73</v>
      </c>
      <c r="I35" s="112"/>
      <c r="J35" s="112"/>
      <c r="K35" s="112" t="s">
        <v>76</v>
      </c>
    </row>
    <row r="36" spans="1:11" x14ac:dyDescent="0.25">
      <c r="A36" s="24"/>
      <c r="B36" s="114"/>
      <c r="C36" s="112"/>
      <c r="D36" s="107" t="s">
        <v>77</v>
      </c>
      <c r="E36" s="107" t="s">
        <v>78</v>
      </c>
      <c r="F36" s="112"/>
      <c r="G36" s="112"/>
      <c r="H36" s="107" t="s">
        <v>79</v>
      </c>
      <c r="I36" s="107" t="s">
        <v>80</v>
      </c>
      <c r="J36" s="107" t="s">
        <v>81</v>
      </c>
      <c r="K36" s="112"/>
    </row>
    <row r="37" spans="1:11" x14ac:dyDescent="0.25">
      <c r="A37" s="28" t="s">
        <v>1</v>
      </c>
      <c r="B37" s="43">
        <f t="shared" ref="B37:K38" si="0">IFERROR(B4/B20-1,"")</f>
        <v>0.24933391004146288</v>
      </c>
      <c r="C37" s="43">
        <f t="shared" si="0"/>
        <v>0.21168693187278409</v>
      </c>
      <c r="D37" s="43">
        <f t="shared" si="0"/>
        <v>0.35374849929758745</v>
      </c>
      <c r="E37" s="43">
        <f t="shared" si="0"/>
        <v>8.6312091992856388E-2</v>
      </c>
      <c r="F37" s="43">
        <f t="shared" si="0"/>
        <v>0.34353830624227455</v>
      </c>
      <c r="G37" s="43">
        <f t="shared" si="0"/>
        <v>8.3255383951376105E-2</v>
      </c>
      <c r="H37" s="43">
        <f t="shared" si="0"/>
        <v>-0.39165550643356539</v>
      </c>
      <c r="I37" s="43">
        <f t="shared" si="0"/>
        <v>2.6020934769059472</v>
      </c>
      <c r="J37" s="43">
        <f t="shared" si="0"/>
        <v>-1</v>
      </c>
      <c r="K37" s="43">
        <f t="shared" si="0"/>
        <v>0.16012920711085643</v>
      </c>
    </row>
    <row r="38" spans="1:11" x14ac:dyDescent="0.25">
      <c r="A38" s="31" t="s">
        <v>2</v>
      </c>
      <c r="B38" s="44">
        <f t="shared" si="0"/>
        <v>0.51520289679505971</v>
      </c>
      <c r="C38" s="44">
        <f t="shared" si="0"/>
        <v>0.48172860309509669</v>
      </c>
      <c r="D38" s="44">
        <f t="shared" si="0"/>
        <v>-0.39845724149123307</v>
      </c>
      <c r="E38" s="44">
        <f t="shared" si="0"/>
        <v>0.51629747317224206</v>
      </c>
      <c r="F38" s="44">
        <f t="shared" si="0"/>
        <v>0.5860363922938634</v>
      </c>
      <c r="G38" s="44">
        <f t="shared" si="0"/>
        <v>5.2827867715393939E-2</v>
      </c>
      <c r="H38" s="44">
        <f t="shared" si="0"/>
        <v>-0.2807644835103964</v>
      </c>
      <c r="I38" s="44">
        <f t="shared" si="0"/>
        <v>0.87818813617313096</v>
      </c>
      <c r="J38" s="44">
        <f t="shared" si="0"/>
        <v>-1</v>
      </c>
      <c r="K38" s="44">
        <f t="shared" si="0"/>
        <v>0.25977711559783834</v>
      </c>
    </row>
    <row r="39" spans="1:11" x14ac:dyDescent="0.25">
      <c r="A39" s="28" t="s">
        <v>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31" t="s">
        <v>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5">
      <c r="A41" s="28" t="s">
        <v>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31" t="s">
        <v>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5">
      <c r="A43" s="28" t="s">
        <v>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31" t="s">
        <v>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5">
      <c r="A45" s="28" t="s">
        <v>9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31" t="s">
        <v>10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5">
      <c r="A47" s="28" t="s">
        <v>11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15.75" thickBot="1" x14ac:dyDescent="0.3">
      <c r="A48" s="93" t="s">
        <v>12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21" ht="15.75" thickTop="1" x14ac:dyDescent="0.25">
      <c r="A49" s="36" t="str">
        <f>A16</f>
        <v>Tρέχον έτος</v>
      </c>
      <c r="B49" s="45">
        <f t="shared" ref="B49:K49" si="1">IFERROR(B16/B33-1,"")</f>
        <v>0.37312055131608113</v>
      </c>
      <c r="C49" s="45">
        <f t="shared" si="1"/>
        <v>0.33400937015903609</v>
      </c>
      <c r="D49" s="45">
        <f t="shared" si="1"/>
        <v>-9.0800247505389065E-2</v>
      </c>
      <c r="E49" s="45">
        <f t="shared" si="1"/>
        <v>0.25372715248989741</v>
      </c>
      <c r="F49" s="45">
        <f t="shared" si="1"/>
        <v>0.46351470907139403</v>
      </c>
      <c r="G49" s="45">
        <f t="shared" si="1"/>
        <v>6.8620666000454911E-2</v>
      </c>
      <c r="H49" s="45">
        <f t="shared" si="1"/>
        <v>-0.34737201554030261</v>
      </c>
      <c r="I49" s="45">
        <f t="shared" si="1"/>
        <v>1.5840730355753427</v>
      </c>
      <c r="J49" s="45">
        <f t="shared" si="1"/>
        <v>-1</v>
      </c>
      <c r="K49" s="45">
        <f t="shared" si="1"/>
        <v>0.20735868778609734</v>
      </c>
    </row>
    <row r="50" spans="1:21" s="21" customFormat="1" ht="12" x14ac:dyDescent="0.2">
      <c r="A50" s="47" t="s">
        <v>83</v>
      </c>
      <c r="B50" s="19"/>
      <c r="C50" s="19"/>
      <c r="D50" s="19"/>
      <c r="E50" s="20"/>
      <c r="F50" s="20"/>
      <c r="G50" s="20"/>
      <c r="H50" s="20"/>
      <c r="I50" s="20"/>
      <c r="J50" s="20"/>
      <c r="K50" s="109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21" customFormat="1" ht="12" x14ac:dyDescent="0.2">
      <c r="A51" s="47" t="s">
        <v>33</v>
      </c>
      <c r="B51" s="19"/>
      <c r="C51" s="19"/>
      <c r="D51" s="19"/>
      <c r="E51" s="20"/>
      <c r="F51" s="20"/>
      <c r="G51" s="20"/>
      <c r="H51" s="20"/>
      <c r="I51" s="20"/>
      <c r="J51" s="20"/>
      <c r="K51" s="109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5">
      <c r="A52" s="12"/>
      <c r="B52" s="12"/>
      <c r="C52" s="12"/>
      <c r="D52" s="12"/>
      <c r="E52" s="13"/>
      <c r="F52" s="13"/>
      <c r="G52" s="8"/>
      <c r="H52" s="8"/>
      <c r="I52" s="14"/>
      <c r="J52" s="8"/>
      <c r="K52" s="9"/>
    </row>
    <row r="53" spans="1:21" x14ac:dyDescent="0.25">
      <c r="A53" s="12"/>
      <c r="B53" s="12"/>
      <c r="C53" s="12"/>
      <c r="D53" s="12"/>
      <c r="E53" s="13"/>
      <c r="F53" s="13"/>
      <c r="G53" s="8"/>
      <c r="H53" s="8"/>
      <c r="I53" s="14"/>
      <c r="J53" s="8"/>
      <c r="K53" s="9"/>
    </row>
    <row r="54" spans="1:21" x14ac:dyDescent="0.25">
      <c r="A54" s="11"/>
      <c r="E54" s="8"/>
      <c r="F54" s="8"/>
      <c r="G54" s="8"/>
      <c r="H54" s="8"/>
      <c r="I54" s="8"/>
      <c r="J54" s="8"/>
      <c r="K54" s="9"/>
    </row>
    <row r="55" spans="1:21" x14ac:dyDescent="0.25">
      <c r="A55" s="11"/>
      <c r="E55" s="8"/>
      <c r="F55" s="8"/>
      <c r="G55" s="8"/>
      <c r="H55" s="8"/>
      <c r="I55" s="8"/>
      <c r="J55" s="8"/>
      <c r="K55" s="9"/>
    </row>
    <row r="57" spans="1:21" x14ac:dyDescent="0.25">
      <c r="B57" s="15"/>
      <c r="C57" s="15"/>
    </row>
    <row r="58" spans="1:21" x14ac:dyDescent="0.25">
      <c r="B58" s="7"/>
      <c r="C58" s="7"/>
    </row>
    <row r="59" spans="1:21" x14ac:dyDescent="0.25">
      <c r="B59" s="7"/>
      <c r="C59" s="7"/>
    </row>
    <row r="60" spans="1:21" x14ac:dyDescent="0.25">
      <c r="B60" s="7"/>
      <c r="C60" s="7"/>
    </row>
    <row r="61" spans="1:21" x14ac:dyDescent="0.25">
      <c r="B61" s="7"/>
      <c r="C61" s="7"/>
    </row>
  </sheetData>
  <mergeCells count="21">
    <mergeCell ref="K2:K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  <mergeCell ref="H2:J2"/>
    <mergeCell ref="K35:K36"/>
    <mergeCell ref="B35:B36"/>
    <mergeCell ref="C35:C36"/>
    <mergeCell ref="D35:E35"/>
    <mergeCell ref="F35:F36"/>
    <mergeCell ref="G35:G36"/>
    <mergeCell ref="H35:J35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2209-EE48-4AE8-82F5-2E405DF8D7B2}">
  <dimension ref="A1:M61"/>
  <sheetViews>
    <sheetView showGridLines="0" workbookViewId="0"/>
  </sheetViews>
  <sheetFormatPr defaultRowHeight="15" x14ac:dyDescent="0.25"/>
  <cols>
    <col min="1" max="1" width="12.85546875" style="8" customWidth="1"/>
    <col min="2" max="6" width="12.85546875" style="11" customWidth="1"/>
    <col min="7" max="7" width="14.85546875" style="11" customWidth="1"/>
    <col min="8" max="10" width="12.85546875" style="11" customWidth="1"/>
    <col min="11" max="11" width="12.85546875" style="16" customWidth="1"/>
    <col min="12" max="12" width="12.85546875" style="8" customWidth="1"/>
    <col min="13" max="13" width="12.85546875" style="9" customWidth="1"/>
  </cols>
  <sheetData>
    <row r="1" spans="1:13" x14ac:dyDescent="0.25">
      <c r="A1" s="23" t="s">
        <v>84</v>
      </c>
      <c r="B1" s="23"/>
      <c r="C1" s="9"/>
      <c r="D1" s="9"/>
      <c r="E1" s="9"/>
      <c r="F1" s="9"/>
      <c r="G1" s="9"/>
      <c r="H1" s="9"/>
      <c r="I1" s="9"/>
      <c r="J1" s="9"/>
      <c r="K1" s="9"/>
    </row>
    <row r="2" spans="1:13" ht="14.45" customHeight="1" x14ac:dyDescent="0.25">
      <c r="A2" s="24">
        <v>2024</v>
      </c>
      <c r="B2" s="113" t="s">
        <v>71</v>
      </c>
      <c r="C2" s="112" t="s">
        <v>72</v>
      </c>
      <c r="D2" s="112" t="s">
        <v>73</v>
      </c>
      <c r="E2" s="112"/>
      <c r="F2" s="112" t="s">
        <v>74</v>
      </c>
      <c r="G2" s="112" t="s">
        <v>75</v>
      </c>
      <c r="H2" s="112" t="s">
        <v>73</v>
      </c>
      <c r="I2" s="112"/>
      <c r="J2" s="112"/>
      <c r="K2" s="112" t="s">
        <v>76</v>
      </c>
      <c r="L2" s="112" t="s">
        <v>85</v>
      </c>
      <c r="M2" s="112" t="s">
        <v>0</v>
      </c>
    </row>
    <row r="3" spans="1:13" x14ac:dyDescent="0.25">
      <c r="A3" s="24"/>
      <c r="B3" s="114"/>
      <c r="C3" s="112"/>
      <c r="D3" s="107" t="s">
        <v>77</v>
      </c>
      <c r="E3" s="107" t="s">
        <v>78</v>
      </c>
      <c r="F3" s="112"/>
      <c r="G3" s="112"/>
      <c r="H3" s="107" t="s">
        <v>79</v>
      </c>
      <c r="I3" s="107" t="s">
        <v>80</v>
      </c>
      <c r="J3" s="107" t="s">
        <v>81</v>
      </c>
      <c r="K3" s="112"/>
      <c r="L3" s="112"/>
      <c r="M3" s="112"/>
    </row>
    <row r="4" spans="1:13" x14ac:dyDescent="0.25">
      <c r="A4" s="28" t="s">
        <v>1</v>
      </c>
      <c r="B4" s="29">
        <v>149.02223213795301</v>
      </c>
      <c r="C4" s="29">
        <v>115.506589819152</v>
      </c>
      <c r="D4" s="29">
        <v>20.0372392794715</v>
      </c>
      <c r="E4" s="29">
        <v>28.9966257573581</v>
      </c>
      <c r="F4" s="29">
        <v>33.515642318801802</v>
      </c>
      <c r="G4" s="29">
        <v>126.501024465098</v>
      </c>
      <c r="H4" s="29">
        <v>20.020808604851201</v>
      </c>
      <c r="I4" s="29">
        <v>23.057776710484202</v>
      </c>
      <c r="J4" s="29">
        <v>0</v>
      </c>
      <c r="K4" s="29">
        <v>275.52325660305098</v>
      </c>
      <c r="L4" s="29">
        <v>2.7623221999999998</v>
      </c>
      <c r="M4" s="29">
        <v>278.28557880305101</v>
      </c>
    </row>
    <row r="5" spans="1:13" x14ac:dyDescent="0.25">
      <c r="A5" s="31" t="s">
        <v>2</v>
      </c>
      <c r="B5" s="32">
        <v>154.849100116248</v>
      </c>
      <c r="C5" s="32">
        <v>125.077628665449</v>
      </c>
      <c r="D5" s="32">
        <v>14.104459774687101</v>
      </c>
      <c r="E5" s="32">
        <v>29.692635914220499</v>
      </c>
      <c r="F5" s="32">
        <v>29.7714714507987</v>
      </c>
      <c r="G5" s="32">
        <v>134.324990446035</v>
      </c>
      <c r="H5" s="32">
        <v>13.212346492418201</v>
      </c>
      <c r="I5" s="32">
        <v>22.976746951953199</v>
      </c>
      <c r="J5" s="32">
        <v>0</v>
      </c>
      <c r="K5" s="32">
        <v>289.17409056228303</v>
      </c>
      <c r="L5" s="32">
        <v>2.25816370488762</v>
      </c>
      <c r="M5" s="32">
        <v>291.43225426716998</v>
      </c>
    </row>
    <row r="6" spans="1:13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31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28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x14ac:dyDescent="0.25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28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x14ac:dyDescent="0.2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28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28" t="s"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5.75" thickBot="1" x14ac:dyDescent="0.3">
      <c r="A15" s="93" t="s">
        <v>12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15.75" thickTop="1" x14ac:dyDescent="0.25">
      <c r="A16" s="34" t="s">
        <v>13</v>
      </c>
      <c r="B16" s="35">
        <v>303.87133225420098</v>
      </c>
      <c r="C16" s="35">
        <v>240.5842184846</v>
      </c>
      <c r="D16" s="35">
        <v>34.1416990541586</v>
      </c>
      <c r="E16" s="35">
        <v>58.689261671578599</v>
      </c>
      <c r="F16" s="35">
        <v>63.287113769600502</v>
      </c>
      <c r="G16" s="35">
        <v>260.82601491113297</v>
      </c>
      <c r="H16" s="35">
        <v>33.233155097269503</v>
      </c>
      <c r="I16" s="35">
        <v>46.034523662437401</v>
      </c>
      <c r="J16" s="35">
        <v>0</v>
      </c>
      <c r="K16" s="35">
        <v>564.69734716533401</v>
      </c>
      <c r="L16" s="35">
        <v>5.0204859048876198</v>
      </c>
      <c r="M16" s="35">
        <v>569.71783307022099</v>
      </c>
    </row>
    <row r="17" spans="1:13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108"/>
    </row>
    <row r="18" spans="1:13" ht="14.45" customHeight="1" x14ac:dyDescent="0.25">
      <c r="A18" s="24">
        <v>2023</v>
      </c>
      <c r="B18" s="113" t="str">
        <f>B2</f>
        <v>Χώρες ΕΕ-27</v>
      </c>
      <c r="C18" s="112" t="str">
        <f>C2</f>
        <v>Χώρες 
Ζώνης Ευρώ</v>
      </c>
      <c r="D18" s="112" t="s">
        <v>73</v>
      </c>
      <c r="E18" s="112"/>
      <c r="F18" s="112" t="s">
        <v>74</v>
      </c>
      <c r="G18" s="112" t="s">
        <v>75</v>
      </c>
      <c r="H18" s="112" t="s">
        <v>73</v>
      </c>
      <c r="I18" s="112"/>
      <c r="J18" s="112"/>
      <c r="K18" s="112" t="s">
        <v>76</v>
      </c>
      <c r="L18" s="112" t="str">
        <f>L2</f>
        <v>Κρουαζιέρες</v>
      </c>
      <c r="M18" s="112" t="str">
        <f>M2</f>
        <v>Σύνολο</v>
      </c>
    </row>
    <row r="19" spans="1:13" x14ac:dyDescent="0.25">
      <c r="A19" s="24"/>
      <c r="B19" s="114"/>
      <c r="C19" s="112"/>
      <c r="D19" s="107" t="s">
        <v>77</v>
      </c>
      <c r="E19" s="107" t="s">
        <v>78</v>
      </c>
      <c r="F19" s="112"/>
      <c r="G19" s="112"/>
      <c r="H19" s="107" t="s">
        <v>79</v>
      </c>
      <c r="I19" s="107" t="s">
        <v>80</v>
      </c>
      <c r="J19" s="107" t="s">
        <v>81</v>
      </c>
      <c r="K19" s="112"/>
      <c r="L19" s="112"/>
      <c r="M19" s="112"/>
    </row>
    <row r="20" spans="1:13" x14ac:dyDescent="0.25">
      <c r="A20" s="28" t="s">
        <v>1</v>
      </c>
      <c r="B20" s="29">
        <v>91.259268330063193</v>
      </c>
      <c r="C20" s="29">
        <v>77.224038779149396</v>
      </c>
      <c r="D20" s="29">
        <v>10.950678136289101</v>
      </c>
      <c r="E20" s="29">
        <v>21.528299117098701</v>
      </c>
      <c r="F20" s="29">
        <v>14.035229550913799</v>
      </c>
      <c r="G20" s="29">
        <v>125.219405269937</v>
      </c>
      <c r="H20" s="29">
        <v>18.526519485439199</v>
      </c>
      <c r="I20" s="29">
        <v>14.0916483869226</v>
      </c>
      <c r="J20" s="29">
        <v>0.63393932138156295</v>
      </c>
      <c r="K20" s="29">
        <v>216.47867360000001</v>
      </c>
      <c r="L20" s="29">
        <v>2.5112019999999999</v>
      </c>
      <c r="M20" s="29">
        <v>218.9898756</v>
      </c>
    </row>
    <row r="21" spans="1:13" x14ac:dyDescent="0.25">
      <c r="A21" s="31" t="s">
        <v>2</v>
      </c>
      <c r="B21" s="32">
        <v>98.456579711515602</v>
      </c>
      <c r="C21" s="32">
        <v>84.380547652319393</v>
      </c>
      <c r="D21" s="32">
        <v>28.2665046040985</v>
      </c>
      <c r="E21" s="32">
        <v>17.938971957271999</v>
      </c>
      <c r="F21" s="32">
        <v>14.0760320591962</v>
      </c>
      <c r="G21" s="32">
        <v>138.034918588484</v>
      </c>
      <c r="H21" s="32">
        <v>19.0912492393924</v>
      </c>
      <c r="I21" s="32">
        <v>23.999344432714199</v>
      </c>
      <c r="J21" s="32">
        <v>0.58260379121517403</v>
      </c>
      <c r="K21" s="32">
        <v>236.49149829999999</v>
      </c>
      <c r="L21" s="32">
        <v>2.0528760953523801</v>
      </c>
      <c r="M21" s="32">
        <v>238.54437439535201</v>
      </c>
    </row>
    <row r="22" spans="1:13" x14ac:dyDescent="0.25">
      <c r="A22" s="28" t="s">
        <v>3</v>
      </c>
      <c r="B22" s="29">
        <v>120.829991401005</v>
      </c>
      <c r="C22" s="29">
        <v>99.034136121409006</v>
      </c>
      <c r="D22" s="29">
        <v>13.2926115521471</v>
      </c>
      <c r="E22" s="29">
        <v>23.422222479004802</v>
      </c>
      <c r="F22" s="29">
        <v>21.795855279596299</v>
      </c>
      <c r="G22" s="29">
        <v>142.83153233201301</v>
      </c>
      <c r="H22" s="29">
        <v>17.125462066310401</v>
      </c>
      <c r="I22" s="29">
        <v>38.515544074534503</v>
      </c>
      <c r="J22" s="29">
        <v>2.1780278789752399</v>
      </c>
      <c r="K22" s="29">
        <v>263.66152373301901</v>
      </c>
      <c r="L22" s="29">
        <v>3.93446448310887</v>
      </c>
      <c r="M22" s="29">
        <v>267.59598821612701</v>
      </c>
    </row>
    <row r="23" spans="1:13" x14ac:dyDescent="0.25">
      <c r="A23" s="31" t="s">
        <v>4</v>
      </c>
      <c r="B23" s="32">
        <v>385.19450264985602</v>
      </c>
      <c r="C23" s="32">
        <v>326.26614788671202</v>
      </c>
      <c r="D23" s="32">
        <v>69.096151807281601</v>
      </c>
      <c r="E23" s="32">
        <v>117.342480686249</v>
      </c>
      <c r="F23" s="32">
        <v>58.928354763143503</v>
      </c>
      <c r="G23" s="32">
        <v>338.42014384399698</v>
      </c>
      <c r="H23" s="32">
        <v>81.971121851541398</v>
      </c>
      <c r="I23" s="32">
        <v>71.181788180574202</v>
      </c>
      <c r="J23" s="32">
        <v>0.777295686209585</v>
      </c>
      <c r="K23" s="32">
        <v>723.61464649385198</v>
      </c>
      <c r="L23" s="32">
        <v>37.529542246953397</v>
      </c>
      <c r="M23" s="32">
        <v>761.14418874080604</v>
      </c>
    </row>
    <row r="24" spans="1:13" x14ac:dyDescent="0.25">
      <c r="A24" s="28" t="s">
        <v>5</v>
      </c>
      <c r="B24" s="29">
        <v>997.24741159897405</v>
      </c>
      <c r="C24" s="29">
        <v>871.07565569298197</v>
      </c>
      <c r="D24" s="29">
        <v>160.7194284288</v>
      </c>
      <c r="E24" s="29">
        <v>417.40750684055803</v>
      </c>
      <c r="F24" s="29">
        <v>126.171755905992</v>
      </c>
      <c r="G24" s="29">
        <v>678.94551256676198</v>
      </c>
      <c r="H24" s="29">
        <v>262.30976747235599</v>
      </c>
      <c r="I24" s="29">
        <v>159.15099361773599</v>
      </c>
      <c r="J24" s="29">
        <v>3.9982830903590698</v>
      </c>
      <c r="K24" s="29">
        <v>1676.1929241657399</v>
      </c>
      <c r="L24" s="29">
        <v>71.933443989831304</v>
      </c>
      <c r="M24" s="29">
        <v>1748.1263681555699</v>
      </c>
    </row>
    <row r="25" spans="1:13" x14ac:dyDescent="0.25">
      <c r="A25" s="31" t="s">
        <v>6</v>
      </c>
      <c r="B25" s="32">
        <v>1657.12930186163</v>
      </c>
      <c r="C25" s="32">
        <v>1341.99474492847</v>
      </c>
      <c r="D25" s="32">
        <v>178.045670182831</v>
      </c>
      <c r="E25" s="32">
        <v>533.33423986570199</v>
      </c>
      <c r="F25" s="32">
        <v>315.13455693316598</v>
      </c>
      <c r="G25" s="32">
        <v>1207.1591141757201</v>
      </c>
      <c r="H25" s="32">
        <v>457.26810981149998</v>
      </c>
      <c r="I25" s="32">
        <v>216.922326578248</v>
      </c>
      <c r="J25" s="32">
        <v>7.5965057897652803</v>
      </c>
      <c r="K25" s="32">
        <v>2864.2884160373501</v>
      </c>
      <c r="L25" s="32">
        <v>66.385262108863799</v>
      </c>
      <c r="M25" s="32">
        <v>2930.67367814622</v>
      </c>
    </row>
    <row r="26" spans="1:13" x14ac:dyDescent="0.25">
      <c r="A26" s="28" t="s">
        <v>7</v>
      </c>
      <c r="B26" s="29">
        <v>2291.94749291477</v>
      </c>
      <c r="C26" s="29">
        <v>1747.0529915530301</v>
      </c>
      <c r="D26" s="29">
        <v>322.00215259972202</v>
      </c>
      <c r="E26" s="29">
        <v>581.37959516630099</v>
      </c>
      <c r="F26" s="29">
        <v>544.89450136174105</v>
      </c>
      <c r="G26" s="29">
        <v>1779.75710150952</v>
      </c>
      <c r="H26" s="29">
        <v>764.344451128625</v>
      </c>
      <c r="I26" s="29">
        <v>214.41574408436699</v>
      </c>
      <c r="J26" s="29">
        <v>6.2605035939001503</v>
      </c>
      <c r="K26" s="29">
        <v>4071.70459442429</v>
      </c>
      <c r="L26" s="29">
        <v>74.440678156064195</v>
      </c>
      <c r="M26" s="29">
        <v>4146.1552725803504</v>
      </c>
    </row>
    <row r="27" spans="1:13" x14ac:dyDescent="0.25">
      <c r="A27" s="31" t="s">
        <v>8</v>
      </c>
      <c r="B27" s="32">
        <v>2539.75796952676</v>
      </c>
      <c r="C27" s="32">
        <v>1994.5801628526699</v>
      </c>
      <c r="D27" s="32">
        <v>379.702175152552</v>
      </c>
      <c r="E27" s="32">
        <v>625.59301274486097</v>
      </c>
      <c r="F27" s="32">
        <v>545.17780667408795</v>
      </c>
      <c r="G27" s="32">
        <v>1725.4635876140901</v>
      </c>
      <c r="H27" s="32">
        <v>755.00471347891403</v>
      </c>
      <c r="I27" s="32">
        <v>188.69063838999</v>
      </c>
      <c r="J27" s="32">
        <v>3.1710422764268</v>
      </c>
      <c r="K27" s="32">
        <v>4265.2215571408497</v>
      </c>
      <c r="L27" s="32">
        <v>85.528379723536304</v>
      </c>
      <c r="M27" s="32">
        <v>4350.7499368643803</v>
      </c>
    </row>
    <row r="28" spans="1:13" x14ac:dyDescent="0.25">
      <c r="A28" s="28" t="s">
        <v>9</v>
      </c>
      <c r="B28" s="29">
        <v>1826.2344671082001</v>
      </c>
      <c r="C28" s="29">
        <v>1470.62532778438</v>
      </c>
      <c r="D28" s="29">
        <v>154.35561906310301</v>
      </c>
      <c r="E28" s="29">
        <v>619.73328292740996</v>
      </c>
      <c r="F28" s="29">
        <v>355.60913932381698</v>
      </c>
      <c r="G28" s="29">
        <v>1354.4484515955</v>
      </c>
      <c r="H28" s="29">
        <v>654.46557147023202</v>
      </c>
      <c r="I28" s="29">
        <v>177.65655341524001</v>
      </c>
      <c r="J28" s="29">
        <v>1.26561170963022</v>
      </c>
      <c r="K28" s="29">
        <v>3180.6829187037001</v>
      </c>
      <c r="L28" s="29">
        <v>75.447165694879004</v>
      </c>
      <c r="M28" s="29">
        <v>3256.13008439858</v>
      </c>
    </row>
    <row r="29" spans="1:13" x14ac:dyDescent="0.25">
      <c r="A29" s="31" t="s">
        <v>10</v>
      </c>
      <c r="B29" s="32">
        <v>920.92850918713305</v>
      </c>
      <c r="C29" s="32">
        <v>797.08167117342805</v>
      </c>
      <c r="D29" s="32">
        <v>98.301104501887394</v>
      </c>
      <c r="E29" s="32">
        <v>430.85245262707701</v>
      </c>
      <c r="F29" s="32">
        <v>123.846838013705</v>
      </c>
      <c r="G29" s="32">
        <v>694.59333786195998</v>
      </c>
      <c r="H29" s="32">
        <v>311.26530807443697</v>
      </c>
      <c r="I29" s="32">
        <v>101.98151274436501</v>
      </c>
      <c r="J29" s="32">
        <v>1.89228785685208</v>
      </c>
      <c r="K29" s="32">
        <v>1615.52184704909</v>
      </c>
      <c r="L29" s="32">
        <v>77.363426921432506</v>
      </c>
      <c r="M29" s="32">
        <v>1692.8852739705201</v>
      </c>
    </row>
    <row r="30" spans="1:13" x14ac:dyDescent="0.25">
      <c r="A30" s="28" t="s">
        <v>11</v>
      </c>
      <c r="B30" s="29">
        <v>178.21147918133701</v>
      </c>
      <c r="C30" s="29">
        <v>140.761143661646</v>
      </c>
      <c r="D30" s="29">
        <v>10.0564340383279</v>
      </c>
      <c r="E30" s="29">
        <v>44.827004038943699</v>
      </c>
      <c r="F30" s="29">
        <v>37.450335519690299</v>
      </c>
      <c r="G30" s="29">
        <v>195.374873828136</v>
      </c>
      <c r="H30" s="29">
        <v>19.318052590684999</v>
      </c>
      <c r="I30" s="29">
        <v>65.065569232732201</v>
      </c>
      <c r="J30" s="29">
        <v>4.5373408111340899E-2</v>
      </c>
      <c r="K30" s="29">
        <v>373.58635300947299</v>
      </c>
      <c r="L30" s="29">
        <v>27.487394164556601</v>
      </c>
      <c r="M30" s="29">
        <v>401.07374717402899</v>
      </c>
    </row>
    <row r="31" spans="1:13" x14ac:dyDescent="0.25">
      <c r="A31" s="31" t="s">
        <v>12</v>
      </c>
      <c r="B31" s="32">
        <v>161.13622227720299</v>
      </c>
      <c r="C31" s="32">
        <v>131.407746934637</v>
      </c>
      <c r="D31" s="32">
        <v>12.3944786719333</v>
      </c>
      <c r="E31" s="32">
        <v>52.872375437628598</v>
      </c>
      <c r="F31" s="32">
        <v>29.728475342566</v>
      </c>
      <c r="G31" s="32">
        <v>172.15726476968899</v>
      </c>
      <c r="H31" s="32">
        <v>21.091934193216101</v>
      </c>
      <c r="I31" s="32">
        <v>23.4364943375701</v>
      </c>
      <c r="J31" s="32">
        <v>1.3411484837147301</v>
      </c>
      <c r="K31" s="32">
        <v>333.29348704689301</v>
      </c>
      <c r="L31" s="32">
        <v>10.8570130139453</v>
      </c>
      <c r="M31" s="32">
        <v>344.150500060838</v>
      </c>
    </row>
    <row r="32" spans="1:13" ht="15.75" thickBot="1" x14ac:dyDescent="0.3">
      <c r="A32" s="95" t="s">
        <v>0</v>
      </c>
      <c r="B32" s="96">
        <v>11158.304488944899</v>
      </c>
      <c r="C32" s="96">
        <v>9058.91353235934</v>
      </c>
      <c r="D32" s="96">
        <v>1425.3785640866199</v>
      </c>
      <c r="E32" s="96">
        <v>3563.7994196260802</v>
      </c>
      <c r="F32" s="96">
        <v>2099.3909565855502</v>
      </c>
      <c r="G32" s="96">
        <v>8591.5147575752599</v>
      </c>
      <c r="H32" s="96">
        <v>3307.8142031289899</v>
      </c>
      <c r="I32" s="96">
        <v>1367.6463875012</v>
      </c>
      <c r="J32" s="96">
        <v>32.759667499389501</v>
      </c>
      <c r="K32" s="96">
        <v>19749.819246520201</v>
      </c>
      <c r="L32" s="96">
        <v>709.71637113526003</v>
      </c>
      <c r="M32" s="96">
        <v>20459.535617655401</v>
      </c>
    </row>
    <row r="33" spans="1:13" ht="15.75" thickTop="1" x14ac:dyDescent="0.25">
      <c r="A33" s="39" t="s">
        <v>13</v>
      </c>
      <c r="B33" s="40">
        <v>189.71584804157899</v>
      </c>
      <c r="C33" s="40">
        <v>161.60458643146899</v>
      </c>
      <c r="D33" s="40">
        <v>39.217182740387599</v>
      </c>
      <c r="E33" s="40">
        <v>39.4672710743707</v>
      </c>
      <c r="F33" s="40">
        <v>28.111261610109999</v>
      </c>
      <c r="G33" s="40">
        <v>263.254323858421</v>
      </c>
      <c r="H33" s="40">
        <v>37.617768724831599</v>
      </c>
      <c r="I33" s="40">
        <v>38.090992819636803</v>
      </c>
      <c r="J33" s="40">
        <v>1.2165431125967401</v>
      </c>
      <c r="K33" s="40">
        <v>452.97017190000003</v>
      </c>
      <c r="L33" s="40">
        <v>4.5640780953523796</v>
      </c>
      <c r="M33" s="40">
        <v>457.53424999535201</v>
      </c>
    </row>
    <row r="34" spans="1:13" x14ac:dyDescent="0.25">
      <c r="A34" s="4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3" ht="14.45" customHeight="1" x14ac:dyDescent="0.25">
      <c r="A35" s="24" t="s">
        <v>82</v>
      </c>
      <c r="B35" s="113" t="s">
        <v>71</v>
      </c>
      <c r="C35" s="112" t="s">
        <v>72</v>
      </c>
      <c r="D35" s="112" t="s">
        <v>73</v>
      </c>
      <c r="E35" s="112"/>
      <c r="F35" s="112" t="s">
        <v>74</v>
      </c>
      <c r="G35" s="112" t="s">
        <v>75</v>
      </c>
      <c r="H35" s="112" t="s">
        <v>73</v>
      </c>
      <c r="I35" s="112"/>
      <c r="J35" s="112"/>
      <c r="K35" s="112" t="s">
        <v>76</v>
      </c>
      <c r="L35" s="112" t="s">
        <v>85</v>
      </c>
      <c r="M35" s="112" t="s">
        <v>0</v>
      </c>
    </row>
    <row r="36" spans="1:13" x14ac:dyDescent="0.25">
      <c r="A36" s="24"/>
      <c r="B36" s="114"/>
      <c r="C36" s="112"/>
      <c r="D36" s="107" t="s">
        <v>77</v>
      </c>
      <c r="E36" s="107" t="s">
        <v>78</v>
      </c>
      <c r="F36" s="112"/>
      <c r="G36" s="112"/>
      <c r="H36" s="107" t="s">
        <v>79</v>
      </c>
      <c r="I36" s="107" t="s">
        <v>80</v>
      </c>
      <c r="J36" s="107" t="s">
        <v>81</v>
      </c>
      <c r="K36" s="112"/>
      <c r="L36" s="112"/>
      <c r="M36" s="112"/>
    </row>
    <row r="37" spans="1:13" x14ac:dyDescent="0.25">
      <c r="A37" s="28" t="s">
        <v>1</v>
      </c>
      <c r="B37" s="43">
        <f t="shared" ref="B37:M38" si="0">IFERROR(B4/B20-1,"")</f>
        <v>0.63295449179994345</v>
      </c>
      <c r="C37" s="43">
        <f t="shared" si="0"/>
        <v>0.4957336037485125</v>
      </c>
      <c r="D37" s="43">
        <f t="shared" si="0"/>
        <v>0.82977154748715831</v>
      </c>
      <c r="E37" s="43">
        <f t="shared" si="0"/>
        <v>0.34690741705310724</v>
      </c>
      <c r="F37" s="43">
        <f t="shared" si="0"/>
        <v>1.3879653836242158</v>
      </c>
      <c r="G37" s="43">
        <f t="shared" si="0"/>
        <v>1.0234988677658929E-2</v>
      </c>
      <c r="H37" s="43">
        <f t="shared" si="0"/>
        <v>8.0656764514588364E-2</v>
      </c>
      <c r="I37" s="43">
        <f t="shared" si="0"/>
        <v>0.63627249824671983</v>
      </c>
      <c r="J37" s="43">
        <f t="shared" si="0"/>
        <v>-1</v>
      </c>
      <c r="K37" s="43">
        <f t="shared" si="0"/>
        <v>0.272750114462319</v>
      </c>
      <c r="L37" s="43">
        <f t="shared" si="0"/>
        <v>9.9999999999999867E-2</v>
      </c>
      <c r="M37" s="43">
        <f t="shared" si="0"/>
        <v>0.27076915332541973</v>
      </c>
    </row>
    <row r="38" spans="1:13" x14ac:dyDescent="0.25">
      <c r="A38" s="31" t="s">
        <v>2</v>
      </c>
      <c r="B38" s="44">
        <f t="shared" si="0"/>
        <v>0.57276538114533615</v>
      </c>
      <c r="C38" s="44">
        <f t="shared" si="0"/>
        <v>0.48230406350071786</v>
      </c>
      <c r="D38" s="44">
        <f t="shared" si="0"/>
        <v>-0.50101860940237986</v>
      </c>
      <c r="E38" s="44">
        <f t="shared" si="0"/>
        <v>0.65520276105810327</v>
      </c>
      <c r="F38" s="44">
        <f t="shared" si="0"/>
        <v>1.1150471472071071</v>
      </c>
      <c r="G38" s="44">
        <f t="shared" si="0"/>
        <v>-2.6876736556126102E-2</v>
      </c>
      <c r="H38" s="44">
        <f t="shared" si="0"/>
        <v>-0.3079370382344504</v>
      </c>
      <c r="I38" s="44">
        <f t="shared" si="0"/>
        <v>-4.2609392253526224E-2</v>
      </c>
      <c r="J38" s="44">
        <f t="shared" si="0"/>
        <v>-1</v>
      </c>
      <c r="K38" s="44">
        <f t="shared" si="0"/>
        <v>0.22276738335622048</v>
      </c>
      <c r="L38" s="44">
        <f t="shared" si="0"/>
        <v>0.10000000000000098</v>
      </c>
      <c r="M38" s="44">
        <f t="shared" si="0"/>
        <v>0.22171086618946689</v>
      </c>
    </row>
    <row r="39" spans="1:13" x14ac:dyDescent="0.25">
      <c r="A39" s="28" t="s">
        <v>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31" t="s">
        <v>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x14ac:dyDescent="0.25">
      <c r="A41" s="28" t="s">
        <v>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5">
      <c r="A42" s="31" t="s">
        <v>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28" t="s">
        <v>7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5">
      <c r="A44" s="31" t="s">
        <v>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x14ac:dyDescent="0.25">
      <c r="A45" s="28" t="s">
        <v>9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x14ac:dyDescent="0.25">
      <c r="A46" s="31" t="s">
        <v>10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25">
      <c r="A47" s="28" t="s">
        <v>11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.75" thickBot="1" x14ac:dyDescent="0.3">
      <c r="A48" s="93" t="s">
        <v>12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ht="15.75" thickTop="1" x14ac:dyDescent="0.25">
      <c r="A49" s="36" t="s">
        <v>13</v>
      </c>
      <c r="B49" s="45">
        <f t="shared" ref="B49:M49" si="1">IFERROR(B16/B33-1,"")</f>
        <v>0.60171822961043908</v>
      </c>
      <c r="C49" s="45">
        <f t="shared" si="1"/>
        <v>0.48872147627210816</v>
      </c>
      <c r="D49" s="45">
        <f t="shared" si="1"/>
        <v>-0.12941989535117826</v>
      </c>
      <c r="E49" s="45">
        <f t="shared" si="1"/>
        <v>0.48703622201258034</v>
      </c>
      <c r="F49" s="45">
        <f t="shared" si="1"/>
        <v>1.2513081998013131</v>
      </c>
      <c r="G49" s="45">
        <f t="shared" si="1"/>
        <v>-9.224193972190875E-3</v>
      </c>
      <c r="H49" s="45">
        <f t="shared" si="1"/>
        <v>-0.11655698294162253</v>
      </c>
      <c r="I49" s="45">
        <f t="shared" si="1"/>
        <v>0.20854092410806158</v>
      </c>
      <c r="J49" s="45">
        <f t="shared" si="1"/>
        <v>-1</v>
      </c>
      <c r="K49" s="45">
        <f t="shared" si="1"/>
        <v>0.24665459713757798</v>
      </c>
      <c r="L49" s="45">
        <f t="shared" si="1"/>
        <v>0.10000000000000053</v>
      </c>
      <c r="M49" s="45">
        <f t="shared" si="1"/>
        <v>0.24519166177397356</v>
      </c>
    </row>
    <row r="50" spans="1:13" s="21" customFormat="1" ht="12" x14ac:dyDescent="0.2">
      <c r="A50" s="47" t="s">
        <v>83</v>
      </c>
      <c r="B50" s="19"/>
      <c r="C50" s="19"/>
      <c r="D50" s="19"/>
      <c r="E50" s="20"/>
      <c r="F50" s="20"/>
      <c r="G50" s="20"/>
      <c r="H50" s="20"/>
      <c r="I50" s="20"/>
      <c r="J50" s="20"/>
      <c r="K50" s="109"/>
      <c r="L50" s="20"/>
      <c r="M50" s="109"/>
    </row>
    <row r="51" spans="1:13" s="21" customFormat="1" ht="12" x14ac:dyDescent="0.2">
      <c r="A51" s="47" t="s">
        <v>33</v>
      </c>
      <c r="B51" s="19"/>
      <c r="C51" s="19"/>
      <c r="D51" s="19"/>
      <c r="E51" s="20"/>
      <c r="F51" s="20"/>
      <c r="G51" s="20"/>
      <c r="H51" s="20"/>
      <c r="I51" s="20"/>
      <c r="J51" s="20"/>
      <c r="K51" s="109"/>
      <c r="L51" s="20"/>
      <c r="M51" s="109"/>
    </row>
    <row r="52" spans="1:13" x14ac:dyDescent="0.25">
      <c r="A52" s="12"/>
      <c r="B52" s="12"/>
      <c r="C52" s="12"/>
      <c r="D52" s="12"/>
      <c r="E52" s="13"/>
      <c r="F52" s="13"/>
      <c r="G52" s="8"/>
      <c r="H52" s="8"/>
      <c r="I52" s="14"/>
      <c r="J52" s="8"/>
      <c r="K52" s="9"/>
    </row>
    <row r="53" spans="1:13" x14ac:dyDescent="0.25">
      <c r="A53" s="12"/>
      <c r="B53" s="12"/>
      <c r="C53" s="12"/>
      <c r="D53" s="12"/>
      <c r="E53" s="13"/>
      <c r="F53" s="13"/>
      <c r="G53" s="8"/>
      <c r="H53" s="8"/>
      <c r="I53" s="14"/>
      <c r="J53" s="8"/>
      <c r="K53" s="9"/>
    </row>
    <row r="54" spans="1:13" x14ac:dyDescent="0.25">
      <c r="A54" s="11"/>
      <c r="E54" s="8"/>
      <c r="F54" s="8"/>
      <c r="G54" s="8"/>
      <c r="H54" s="8"/>
      <c r="I54" s="8"/>
      <c r="J54" s="8"/>
      <c r="K54" s="9"/>
    </row>
    <row r="55" spans="1:13" x14ac:dyDescent="0.25">
      <c r="A55" s="11"/>
      <c r="E55" s="8"/>
      <c r="F55" s="8"/>
      <c r="G55" s="8"/>
      <c r="H55" s="8"/>
      <c r="I55" s="8"/>
      <c r="J55" s="8"/>
      <c r="K55" s="9"/>
    </row>
    <row r="57" spans="1:13" x14ac:dyDescent="0.25">
      <c r="B57" s="15"/>
      <c r="C57" s="15"/>
    </row>
    <row r="58" spans="1:13" x14ac:dyDescent="0.25">
      <c r="B58" s="7"/>
      <c r="C58" s="7"/>
    </row>
    <row r="59" spans="1:13" x14ac:dyDescent="0.25">
      <c r="B59" s="7"/>
      <c r="C59" s="7"/>
    </row>
    <row r="60" spans="1:13" x14ac:dyDescent="0.25">
      <c r="B60" s="7"/>
      <c r="C60" s="7"/>
    </row>
    <row r="61" spans="1:13" x14ac:dyDescent="0.25">
      <c r="B61" s="7"/>
      <c r="C61" s="7"/>
    </row>
  </sheetData>
  <mergeCells count="27">
    <mergeCell ref="K2:K3"/>
    <mergeCell ref="L2:L3"/>
    <mergeCell ref="M2:M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  <mergeCell ref="H2:J2"/>
    <mergeCell ref="M35:M36"/>
    <mergeCell ref="L18:L19"/>
    <mergeCell ref="M18:M19"/>
    <mergeCell ref="B35:B36"/>
    <mergeCell ref="C35:C36"/>
    <mergeCell ref="D35:E35"/>
    <mergeCell ref="F35:F36"/>
    <mergeCell ref="G35:G36"/>
    <mergeCell ref="H35:J35"/>
    <mergeCell ref="K35:K36"/>
    <mergeCell ref="L35:L36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2 (2)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2024-04-23T14:08:36Z</dcterms:modified>
</cp:coreProperties>
</file>