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EB13370D-3118-4046-B7CF-C46DC4EC053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le 1" sheetId="6" r:id="rId1"/>
    <sheet name="table 2" sheetId="8" r:id="rId2"/>
    <sheet name="table 3" sheetId="12" r:id="rId3"/>
    <sheet name="table 4" sheetId="13" r:id="rId4"/>
    <sheet name="table 5" sheetId="14" r:id="rId5"/>
    <sheet name="table 6" sheetId="15" r:id="rId6"/>
    <sheet name="table 7" sheetId="20" r:id="rId7"/>
    <sheet name="table 8" sheetId="21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80" i="21" l="1"/>
  <c r="L80" i="21"/>
  <c r="K80" i="21"/>
  <c r="J80" i="21"/>
  <c r="I80" i="21"/>
  <c r="H80" i="21"/>
  <c r="G80" i="21"/>
  <c r="F80" i="21"/>
  <c r="E80" i="21"/>
  <c r="D80" i="21"/>
  <c r="C80" i="21"/>
  <c r="B80" i="21"/>
  <c r="M79" i="21"/>
  <c r="L79" i="21"/>
  <c r="K79" i="21"/>
  <c r="J79" i="21"/>
  <c r="I79" i="21"/>
  <c r="H79" i="21"/>
  <c r="G79" i="21"/>
  <c r="F79" i="21"/>
  <c r="E79" i="21"/>
  <c r="D79" i="21"/>
  <c r="C79" i="21"/>
  <c r="B79" i="21"/>
  <c r="M78" i="21"/>
  <c r="L78" i="21"/>
  <c r="K78" i="21"/>
  <c r="J78" i="21"/>
  <c r="I78" i="21"/>
  <c r="H78" i="21"/>
  <c r="G78" i="21"/>
  <c r="F78" i="21"/>
  <c r="E78" i="21"/>
  <c r="D78" i="21"/>
  <c r="C78" i="21"/>
  <c r="B78" i="21"/>
  <c r="M77" i="21"/>
  <c r="L77" i="21"/>
  <c r="K77" i="21"/>
  <c r="J77" i="21"/>
  <c r="I77" i="21"/>
  <c r="H77" i="21"/>
  <c r="G77" i="21"/>
  <c r="F77" i="21"/>
  <c r="E77" i="21"/>
  <c r="D77" i="21"/>
  <c r="C77" i="21"/>
  <c r="B77" i="21"/>
  <c r="M76" i="21"/>
  <c r="L76" i="21"/>
  <c r="K76" i="21"/>
  <c r="J76" i="21"/>
  <c r="I76" i="21"/>
  <c r="H76" i="21"/>
  <c r="G76" i="21"/>
  <c r="F76" i="21"/>
  <c r="E76" i="21"/>
  <c r="D76" i="21"/>
  <c r="C76" i="21"/>
  <c r="B76" i="21"/>
  <c r="M75" i="21"/>
  <c r="L75" i="21"/>
  <c r="K75" i="21"/>
  <c r="J75" i="21"/>
  <c r="I75" i="21"/>
  <c r="H75" i="21"/>
  <c r="G75" i="21"/>
  <c r="F75" i="21"/>
  <c r="E75" i="21"/>
  <c r="D75" i="21"/>
  <c r="C75" i="21"/>
  <c r="B75" i="21"/>
  <c r="M74" i="21"/>
  <c r="L74" i="21"/>
  <c r="K74" i="21"/>
  <c r="J74" i="21"/>
  <c r="I74" i="21"/>
  <c r="H74" i="21"/>
  <c r="G74" i="21"/>
  <c r="F74" i="21"/>
  <c r="E74" i="21"/>
  <c r="D74" i="21"/>
  <c r="C74" i="21"/>
  <c r="B74" i="21"/>
  <c r="M73" i="21"/>
  <c r="L73" i="21"/>
  <c r="K73" i="21"/>
  <c r="J73" i="21"/>
  <c r="I73" i="21"/>
  <c r="H73" i="21"/>
  <c r="G73" i="21"/>
  <c r="F73" i="21"/>
  <c r="E73" i="21"/>
  <c r="D73" i="21"/>
  <c r="C73" i="21"/>
  <c r="B73" i="21"/>
  <c r="M72" i="21"/>
  <c r="L72" i="21"/>
  <c r="K72" i="21"/>
  <c r="J72" i="21"/>
  <c r="I72" i="21"/>
  <c r="H72" i="21"/>
  <c r="G72" i="21"/>
  <c r="F72" i="21"/>
  <c r="E72" i="21"/>
  <c r="D72" i="21"/>
  <c r="C72" i="21"/>
  <c r="B72" i="21"/>
  <c r="M71" i="21"/>
  <c r="L71" i="21"/>
  <c r="K71" i="21"/>
  <c r="J71" i="21"/>
  <c r="I71" i="21"/>
  <c r="H71" i="21"/>
  <c r="G71" i="21"/>
  <c r="F71" i="21"/>
  <c r="E71" i="21"/>
  <c r="D71" i="21"/>
  <c r="C71" i="21"/>
  <c r="B71" i="21"/>
  <c r="M70" i="21"/>
  <c r="L70" i="21"/>
  <c r="K70" i="21"/>
  <c r="J70" i="21"/>
  <c r="I70" i="21"/>
  <c r="H70" i="21"/>
  <c r="G70" i="21"/>
  <c r="F70" i="21"/>
  <c r="E70" i="21"/>
  <c r="D70" i="21"/>
  <c r="C70" i="21"/>
  <c r="B70" i="21"/>
  <c r="M69" i="21"/>
  <c r="L69" i="21"/>
  <c r="K69" i="21"/>
  <c r="J69" i="21"/>
  <c r="I69" i="21"/>
  <c r="H69" i="21"/>
  <c r="G69" i="21"/>
  <c r="F69" i="21"/>
  <c r="E69" i="21"/>
  <c r="D69" i="21"/>
  <c r="C69" i="21"/>
  <c r="B69" i="21"/>
  <c r="M68" i="21"/>
  <c r="L68" i="21"/>
  <c r="K68" i="21"/>
  <c r="J68" i="21"/>
  <c r="I68" i="21"/>
  <c r="H68" i="21"/>
  <c r="G68" i="21"/>
  <c r="F68" i="21"/>
  <c r="E68" i="21"/>
  <c r="D68" i="21"/>
  <c r="C68" i="21"/>
  <c r="B68" i="21"/>
  <c r="J67" i="21"/>
  <c r="H67" i="21"/>
  <c r="E67" i="21"/>
  <c r="B66" i="21"/>
  <c r="M64" i="21"/>
  <c r="L64" i="21"/>
  <c r="K64" i="21"/>
  <c r="J64" i="21"/>
  <c r="I64" i="21"/>
  <c r="H64" i="21"/>
  <c r="G64" i="21"/>
  <c r="F64" i="21"/>
  <c r="E64" i="21"/>
  <c r="D64" i="21"/>
  <c r="C64" i="21"/>
  <c r="B64" i="21"/>
  <c r="M63" i="21"/>
  <c r="L63" i="21"/>
  <c r="K63" i="21"/>
  <c r="J63" i="21"/>
  <c r="I63" i="21"/>
  <c r="H63" i="21"/>
  <c r="G63" i="21"/>
  <c r="F63" i="21"/>
  <c r="E63" i="21"/>
  <c r="D63" i="21"/>
  <c r="C63" i="21"/>
  <c r="B63" i="21"/>
  <c r="M62" i="21"/>
  <c r="L62" i="21"/>
  <c r="K62" i="21"/>
  <c r="J62" i="21"/>
  <c r="I62" i="21"/>
  <c r="H62" i="21"/>
  <c r="G62" i="21"/>
  <c r="F62" i="21"/>
  <c r="E62" i="21"/>
  <c r="D62" i="21"/>
  <c r="C62" i="21"/>
  <c r="B62" i="21"/>
  <c r="M61" i="21"/>
  <c r="L61" i="21"/>
  <c r="K61" i="21"/>
  <c r="J61" i="21"/>
  <c r="I61" i="21"/>
  <c r="H61" i="21"/>
  <c r="G61" i="21"/>
  <c r="F61" i="21"/>
  <c r="E61" i="21"/>
  <c r="D61" i="21"/>
  <c r="C61" i="21"/>
  <c r="B61" i="21"/>
  <c r="M60" i="21"/>
  <c r="L60" i="21"/>
  <c r="K60" i="21"/>
  <c r="J60" i="21"/>
  <c r="I60" i="21"/>
  <c r="H60" i="21"/>
  <c r="G60" i="21"/>
  <c r="F60" i="21"/>
  <c r="E60" i="21"/>
  <c r="D60" i="21"/>
  <c r="C60" i="21"/>
  <c r="B60" i="21"/>
  <c r="M59" i="21"/>
  <c r="L59" i="21"/>
  <c r="K59" i="21"/>
  <c r="J59" i="21"/>
  <c r="I59" i="21"/>
  <c r="H59" i="21"/>
  <c r="G59" i="21"/>
  <c r="F59" i="21"/>
  <c r="E59" i="21"/>
  <c r="D59" i="21"/>
  <c r="C59" i="21"/>
  <c r="B59" i="21"/>
  <c r="M58" i="21"/>
  <c r="L58" i="21"/>
  <c r="K58" i="21"/>
  <c r="J58" i="21"/>
  <c r="I58" i="21"/>
  <c r="H58" i="21"/>
  <c r="G58" i="21"/>
  <c r="F58" i="21"/>
  <c r="E58" i="21"/>
  <c r="D58" i="21"/>
  <c r="C58" i="21"/>
  <c r="B58" i="21"/>
  <c r="M57" i="21"/>
  <c r="L57" i="21"/>
  <c r="K57" i="21"/>
  <c r="J57" i="21"/>
  <c r="I57" i="21"/>
  <c r="H57" i="21"/>
  <c r="G57" i="21"/>
  <c r="F57" i="21"/>
  <c r="E57" i="21"/>
  <c r="D57" i="21"/>
  <c r="C57" i="21"/>
  <c r="B57" i="21"/>
  <c r="M56" i="21"/>
  <c r="L56" i="21"/>
  <c r="K56" i="21"/>
  <c r="J56" i="21"/>
  <c r="I56" i="21"/>
  <c r="H56" i="21"/>
  <c r="G56" i="21"/>
  <c r="F56" i="21"/>
  <c r="E56" i="21"/>
  <c r="D56" i="21"/>
  <c r="C56" i="21"/>
  <c r="B56" i="21"/>
  <c r="M55" i="21"/>
  <c r="L55" i="21"/>
  <c r="K55" i="21"/>
  <c r="J55" i="21"/>
  <c r="I55" i="21"/>
  <c r="H55" i="21"/>
  <c r="G55" i="21"/>
  <c r="F55" i="21"/>
  <c r="E55" i="21"/>
  <c r="D55" i="21"/>
  <c r="C55" i="21"/>
  <c r="B55" i="21"/>
  <c r="M54" i="21"/>
  <c r="L54" i="21"/>
  <c r="K54" i="21"/>
  <c r="J54" i="21"/>
  <c r="I54" i="21"/>
  <c r="H54" i="21"/>
  <c r="G54" i="21"/>
  <c r="F54" i="21"/>
  <c r="E54" i="21"/>
  <c r="D54" i="21"/>
  <c r="C54" i="21"/>
  <c r="B54" i="21"/>
  <c r="M53" i="21"/>
  <c r="L53" i="21"/>
  <c r="K53" i="21"/>
  <c r="J53" i="21"/>
  <c r="I53" i="21"/>
  <c r="H53" i="21"/>
  <c r="G53" i="21"/>
  <c r="F53" i="21"/>
  <c r="E53" i="21"/>
  <c r="D53" i="21"/>
  <c r="C53" i="21"/>
  <c r="B53" i="21"/>
  <c r="M52" i="21"/>
  <c r="L52" i="21"/>
  <c r="K52" i="21"/>
  <c r="J52" i="21"/>
  <c r="I52" i="21"/>
  <c r="H52" i="21"/>
  <c r="G52" i="21"/>
  <c r="F52" i="21"/>
  <c r="E52" i="21"/>
  <c r="D52" i="21"/>
  <c r="C52" i="21"/>
  <c r="B52" i="21"/>
  <c r="M51" i="21"/>
  <c r="L51" i="21"/>
  <c r="K51" i="21"/>
  <c r="J51" i="21"/>
  <c r="I51" i="21"/>
  <c r="I67" i="21" s="1"/>
  <c r="H51" i="21"/>
  <c r="G51" i="21"/>
  <c r="F51" i="21"/>
  <c r="E51" i="21"/>
  <c r="D51" i="21"/>
  <c r="D67" i="21" s="1"/>
  <c r="C51" i="21"/>
  <c r="M50" i="21"/>
  <c r="M66" i="21" s="1"/>
  <c r="K50" i="21"/>
  <c r="K66" i="21" s="1"/>
  <c r="J50" i="21"/>
  <c r="I50" i="21"/>
  <c r="H50" i="21"/>
  <c r="H66" i="21" s="1"/>
  <c r="G50" i="21"/>
  <c r="G66" i="21" s="1"/>
  <c r="F50" i="21"/>
  <c r="F66" i="21" s="1"/>
  <c r="E50" i="21"/>
  <c r="D50" i="21"/>
  <c r="B50" i="21"/>
  <c r="M34" i="21"/>
  <c r="L34" i="21"/>
  <c r="L50" i="21" s="1"/>
  <c r="L66" i="21" s="1"/>
  <c r="C34" i="21"/>
  <c r="C50" i="21" s="1"/>
  <c r="B34" i="21"/>
  <c r="M18" i="21"/>
  <c r="L18" i="21"/>
  <c r="C18" i="21"/>
  <c r="B18" i="21"/>
  <c r="K82" i="20"/>
  <c r="J82" i="20"/>
  <c r="I82" i="20"/>
  <c r="H82" i="20"/>
  <c r="G82" i="20"/>
  <c r="F82" i="20"/>
  <c r="E82" i="20"/>
  <c r="D82" i="20"/>
  <c r="C82" i="20"/>
  <c r="B82" i="20"/>
  <c r="A82" i="20"/>
  <c r="K81" i="20"/>
  <c r="J81" i="20"/>
  <c r="I81" i="20"/>
  <c r="H81" i="20"/>
  <c r="G81" i="20"/>
  <c r="F81" i="20"/>
  <c r="E81" i="20"/>
  <c r="D81" i="20"/>
  <c r="C81" i="20"/>
  <c r="B81" i="20"/>
  <c r="K80" i="20"/>
  <c r="J80" i="20"/>
  <c r="I80" i="20"/>
  <c r="H80" i="20"/>
  <c r="G80" i="20"/>
  <c r="F80" i="20"/>
  <c r="E80" i="20"/>
  <c r="D80" i="20"/>
  <c r="C80" i="20"/>
  <c r="B80" i="20"/>
  <c r="K79" i="20"/>
  <c r="J79" i="20"/>
  <c r="I79" i="20"/>
  <c r="H79" i="20"/>
  <c r="G79" i="20"/>
  <c r="F79" i="20"/>
  <c r="E79" i="20"/>
  <c r="D79" i="20"/>
  <c r="C79" i="20"/>
  <c r="B79" i="20"/>
  <c r="K78" i="20"/>
  <c r="J78" i="20"/>
  <c r="I78" i="20"/>
  <c r="H78" i="20"/>
  <c r="G78" i="20"/>
  <c r="F78" i="20"/>
  <c r="E78" i="20"/>
  <c r="D78" i="20"/>
  <c r="C78" i="20"/>
  <c r="B78" i="20"/>
  <c r="K77" i="20"/>
  <c r="J77" i="20"/>
  <c r="I77" i="20"/>
  <c r="H77" i="20"/>
  <c r="G77" i="20"/>
  <c r="F77" i="20"/>
  <c r="E77" i="20"/>
  <c r="D77" i="20"/>
  <c r="C77" i="20"/>
  <c r="B77" i="20"/>
  <c r="K76" i="20"/>
  <c r="J76" i="20"/>
  <c r="I76" i="20"/>
  <c r="H76" i="20"/>
  <c r="G76" i="20"/>
  <c r="F76" i="20"/>
  <c r="E76" i="20"/>
  <c r="D76" i="20"/>
  <c r="C76" i="20"/>
  <c r="B76" i="20"/>
  <c r="K75" i="20"/>
  <c r="J75" i="20"/>
  <c r="I75" i="20"/>
  <c r="H75" i="20"/>
  <c r="G75" i="20"/>
  <c r="F75" i="20"/>
  <c r="E75" i="20"/>
  <c r="D75" i="20"/>
  <c r="C75" i="20"/>
  <c r="B75" i="20"/>
  <c r="K74" i="20"/>
  <c r="J74" i="20"/>
  <c r="I74" i="20"/>
  <c r="H74" i="20"/>
  <c r="G74" i="20"/>
  <c r="F74" i="20"/>
  <c r="E74" i="20"/>
  <c r="D74" i="20"/>
  <c r="C74" i="20"/>
  <c r="B74" i="20"/>
  <c r="K73" i="20"/>
  <c r="J73" i="20"/>
  <c r="I73" i="20"/>
  <c r="H73" i="20"/>
  <c r="G73" i="20"/>
  <c r="F73" i="20"/>
  <c r="E73" i="20"/>
  <c r="D73" i="20"/>
  <c r="C73" i="20"/>
  <c r="B73" i="20"/>
  <c r="K72" i="20"/>
  <c r="J72" i="20"/>
  <c r="I72" i="20"/>
  <c r="H72" i="20"/>
  <c r="G72" i="20"/>
  <c r="F72" i="20"/>
  <c r="E72" i="20"/>
  <c r="D72" i="20"/>
  <c r="C72" i="20"/>
  <c r="B72" i="20"/>
  <c r="K71" i="20"/>
  <c r="J71" i="20"/>
  <c r="I71" i="20"/>
  <c r="H71" i="20"/>
  <c r="G71" i="20"/>
  <c r="F71" i="20"/>
  <c r="E71" i="20"/>
  <c r="D71" i="20"/>
  <c r="C71" i="20"/>
  <c r="K70" i="20"/>
  <c r="J70" i="20"/>
  <c r="I70" i="20"/>
  <c r="H70" i="20"/>
  <c r="G70" i="20"/>
  <c r="F70" i="20"/>
  <c r="E70" i="20"/>
  <c r="D70" i="20"/>
  <c r="C70" i="20"/>
  <c r="B70" i="20"/>
  <c r="B68" i="20"/>
  <c r="K66" i="20"/>
  <c r="J66" i="20"/>
  <c r="I66" i="20"/>
  <c r="H66" i="20"/>
  <c r="G66" i="20"/>
  <c r="F66" i="20"/>
  <c r="E66" i="20"/>
  <c r="D66" i="20"/>
  <c r="C66" i="20"/>
  <c r="B66" i="20"/>
  <c r="A66" i="20"/>
  <c r="K65" i="20"/>
  <c r="J65" i="20"/>
  <c r="I65" i="20"/>
  <c r="H65" i="20"/>
  <c r="G65" i="20"/>
  <c r="F65" i="20"/>
  <c r="E65" i="20"/>
  <c r="D65" i="20"/>
  <c r="C65" i="20"/>
  <c r="B65" i="20"/>
  <c r="K64" i="20"/>
  <c r="J64" i="20"/>
  <c r="I64" i="20"/>
  <c r="H64" i="20"/>
  <c r="G64" i="20"/>
  <c r="F64" i="20"/>
  <c r="E64" i="20"/>
  <c r="D64" i="20"/>
  <c r="C64" i="20"/>
  <c r="B64" i="20"/>
  <c r="K63" i="20"/>
  <c r="J63" i="20"/>
  <c r="I63" i="20"/>
  <c r="H63" i="20"/>
  <c r="G63" i="20"/>
  <c r="F63" i="20"/>
  <c r="E63" i="20"/>
  <c r="D63" i="20"/>
  <c r="C63" i="20"/>
  <c r="B63" i="20"/>
  <c r="K62" i="20"/>
  <c r="J62" i="20"/>
  <c r="I62" i="20"/>
  <c r="H62" i="20"/>
  <c r="G62" i="20"/>
  <c r="F62" i="20"/>
  <c r="E62" i="20"/>
  <c r="D62" i="20"/>
  <c r="C62" i="20"/>
  <c r="B62" i="20"/>
  <c r="K61" i="20"/>
  <c r="J61" i="20"/>
  <c r="I61" i="20"/>
  <c r="H61" i="20"/>
  <c r="G61" i="20"/>
  <c r="F61" i="20"/>
  <c r="E61" i="20"/>
  <c r="D61" i="20"/>
  <c r="C61" i="20"/>
  <c r="B61" i="20"/>
  <c r="K60" i="20"/>
  <c r="J60" i="20"/>
  <c r="I60" i="20"/>
  <c r="H60" i="20"/>
  <c r="G60" i="20"/>
  <c r="E60" i="20"/>
  <c r="D60" i="20"/>
  <c r="C60" i="20"/>
  <c r="B60" i="20"/>
  <c r="K59" i="20"/>
  <c r="J59" i="20"/>
  <c r="I59" i="20"/>
  <c r="H59" i="20"/>
  <c r="G59" i="20"/>
  <c r="F59" i="20"/>
  <c r="E59" i="20"/>
  <c r="D59" i="20"/>
  <c r="C59" i="20"/>
  <c r="B59" i="20"/>
  <c r="K58" i="20"/>
  <c r="J58" i="20"/>
  <c r="I58" i="20"/>
  <c r="H58" i="20"/>
  <c r="G58" i="20"/>
  <c r="F58" i="20"/>
  <c r="E58" i="20"/>
  <c r="D58" i="20"/>
  <c r="C58" i="20"/>
  <c r="B58" i="20"/>
  <c r="K57" i="20"/>
  <c r="J57" i="20"/>
  <c r="I57" i="20"/>
  <c r="H57" i="20"/>
  <c r="G57" i="20"/>
  <c r="F57" i="20"/>
  <c r="E57" i="20"/>
  <c r="D57" i="20"/>
  <c r="C57" i="20"/>
  <c r="B57" i="20"/>
  <c r="K56" i="20"/>
  <c r="J56" i="20"/>
  <c r="I56" i="20"/>
  <c r="H56" i="20"/>
  <c r="G56" i="20"/>
  <c r="F56" i="20"/>
  <c r="E56" i="20"/>
  <c r="D56" i="20"/>
  <c r="C56" i="20"/>
  <c r="B56" i="20"/>
  <c r="K55" i="20"/>
  <c r="J55" i="20"/>
  <c r="I55" i="20"/>
  <c r="H55" i="20"/>
  <c r="G55" i="20"/>
  <c r="F55" i="20"/>
  <c r="E55" i="20"/>
  <c r="D55" i="20"/>
  <c r="C55" i="20"/>
  <c r="B55" i="20"/>
  <c r="K54" i="20"/>
  <c r="J54" i="20"/>
  <c r="I54" i="20"/>
  <c r="H54" i="20"/>
  <c r="G54" i="20"/>
  <c r="F54" i="20"/>
  <c r="E54" i="20"/>
  <c r="D54" i="20"/>
  <c r="C54" i="20"/>
  <c r="B54" i="20"/>
  <c r="K53" i="20"/>
  <c r="J53" i="20"/>
  <c r="I53" i="20"/>
  <c r="H53" i="20"/>
  <c r="G53" i="20"/>
  <c r="F53" i="20"/>
  <c r="E53" i="20"/>
  <c r="D53" i="20"/>
  <c r="C53" i="20"/>
  <c r="B53" i="20"/>
  <c r="K52" i="20"/>
  <c r="J52" i="20"/>
  <c r="I52" i="20"/>
  <c r="H52" i="20"/>
  <c r="G52" i="20"/>
  <c r="F52" i="20"/>
  <c r="E52" i="20"/>
  <c r="D52" i="20"/>
  <c r="B52" i="20"/>
  <c r="A50" i="20"/>
  <c r="C35" i="20"/>
  <c r="C52" i="20" s="1"/>
  <c r="B35" i="20"/>
  <c r="A33" i="20"/>
  <c r="C18" i="20"/>
  <c r="B18" i="20"/>
  <c r="U3" i="6" l="1"/>
  <c r="B5" i="8"/>
  <c r="B17" i="8" s="1"/>
  <c r="I33" i="15"/>
  <c r="H33" i="15"/>
  <c r="G33" i="15"/>
  <c r="D33" i="15"/>
  <c r="C33" i="15"/>
  <c r="B33" i="15"/>
  <c r="I17" i="15"/>
  <c r="H17" i="15"/>
  <c r="G17" i="15"/>
  <c r="D17" i="15"/>
  <c r="C17" i="15"/>
  <c r="B17" i="15"/>
  <c r="Q47" i="14"/>
  <c r="P47" i="14"/>
  <c r="O47" i="14"/>
  <c r="N47" i="14"/>
  <c r="M47" i="14"/>
  <c r="L47" i="14"/>
  <c r="K47" i="14"/>
  <c r="J47" i="14"/>
  <c r="I47" i="14"/>
  <c r="H47" i="14"/>
  <c r="G47" i="14"/>
  <c r="F47" i="14"/>
  <c r="E47" i="14"/>
  <c r="D47" i="14"/>
  <c r="C47" i="14"/>
  <c r="B47" i="14"/>
  <c r="Q31" i="14"/>
  <c r="P31" i="14"/>
  <c r="O31" i="14"/>
  <c r="N31" i="14"/>
  <c r="M31" i="14"/>
  <c r="L31" i="14"/>
  <c r="K31" i="14"/>
  <c r="J31" i="14"/>
  <c r="I31" i="14"/>
  <c r="H31" i="14"/>
  <c r="G31" i="14"/>
  <c r="F31" i="14"/>
  <c r="E31" i="14"/>
  <c r="D31" i="14"/>
  <c r="C31" i="14"/>
  <c r="B31" i="14"/>
  <c r="N33" i="13"/>
  <c r="M33" i="13"/>
  <c r="L33" i="13"/>
  <c r="I33" i="13"/>
  <c r="G33" i="13"/>
  <c r="D33" i="13"/>
  <c r="B33" i="13"/>
  <c r="N17" i="13"/>
  <c r="L17" i="13"/>
  <c r="I17" i="13"/>
  <c r="G17" i="13"/>
  <c r="D17" i="13"/>
  <c r="B17" i="13"/>
  <c r="U47" i="12"/>
  <c r="T47" i="12"/>
  <c r="S47" i="12"/>
  <c r="R47" i="12"/>
  <c r="Q47" i="12"/>
  <c r="P47" i="12"/>
  <c r="O47" i="12"/>
  <c r="N47" i="12"/>
  <c r="M47" i="12"/>
  <c r="L47" i="12"/>
  <c r="K47" i="12"/>
  <c r="J47" i="12"/>
  <c r="I47" i="12"/>
  <c r="H47" i="12"/>
  <c r="G47" i="12"/>
  <c r="F47" i="12"/>
  <c r="E47" i="12"/>
  <c r="D47" i="12"/>
  <c r="C47" i="12"/>
  <c r="B47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B31" i="12"/>
  <c r="L33" i="8"/>
  <c r="G33" i="8"/>
  <c r="B33" i="8"/>
  <c r="L17" i="8"/>
  <c r="G17" i="8"/>
  <c r="T47" i="6"/>
  <c r="S47" i="6"/>
  <c r="R47" i="6"/>
  <c r="Q47" i="6"/>
  <c r="P47" i="6"/>
  <c r="O47" i="6"/>
  <c r="N47" i="6"/>
  <c r="M47" i="6"/>
  <c r="L47" i="6"/>
  <c r="K47" i="6"/>
  <c r="J47" i="6"/>
  <c r="I47" i="6"/>
  <c r="H47" i="6"/>
  <c r="G47" i="6"/>
  <c r="F47" i="6"/>
  <c r="E47" i="6"/>
  <c r="D47" i="6"/>
  <c r="C47" i="6"/>
  <c r="B47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B31" i="6"/>
  <c r="G24" i="13"/>
  <c r="H24" i="13"/>
  <c r="I24" i="13"/>
  <c r="B7" i="15"/>
  <c r="C7" i="15"/>
  <c r="D7" i="15"/>
  <c r="B8" i="15"/>
  <c r="C8" i="15"/>
  <c r="D8" i="15"/>
  <c r="B4" i="8"/>
  <c r="E8" i="15" l="1"/>
  <c r="E7" i="15"/>
  <c r="F7" i="15"/>
  <c r="F8" i="15"/>
  <c r="C71" i="14"/>
  <c r="D71" i="14"/>
  <c r="E71" i="14"/>
  <c r="F71" i="14"/>
  <c r="G71" i="14"/>
  <c r="H71" i="14"/>
  <c r="I71" i="14"/>
  <c r="J71" i="14"/>
  <c r="K71" i="14"/>
  <c r="L71" i="14"/>
  <c r="M71" i="14"/>
  <c r="N71" i="14"/>
  <c r="O71" i="14"/>
  <c r="P71" i="14"/>
  <c r="C72" i="14"/>
  <c r="D72" i="14"/>
  <c r="E72" i="14"/>
  <c r="F72" i="14"/>
  <c r="G72" i="14"/>
  <c r="H72" i="14"/>
  <c r="I72" i="14"/>
  <c r="J72" i="14"/>
  <c r="K72" i="14"/>
  <c r="L72" i="14"/>
  <c r="M72" i="14"/>
  <c r="N72" i="14"/>
  <c r="O72" i="14"/>
  <c r="P72" i="14"/>
  <c r="C73" i="14"/>
  <c r="D73" i="14"/>
  <c r="E73" i="14"/>
  <c r="F73" i="14"/>
  <c r="G73" i="14"/>
  <c r="H73" i="14"/>
  <c r="I73" i="14"/>
  <c r="J73" i="14"/>
  <c r="K73" i="14"/>
  <c r="L73" i="14"/>
  <c r="M73" i="14"/>
  <c r="N73" i="14"/>
  <c r="O73" i="14"/>
  <c r="P73" i="14"/>
  <c r="C74" i="14"/>
  <c r="D74" i="14"/>
  <c r="E74" i="14"/>
  <c r="F74" i="14"/>
  <c r="G74" i="14"/>
  <c r="H74" i="14"/>
  <c r="I74" i="14"/>
  <c r="J74" i="14"/>
  <c r="K74" i="14"/>
  <c r="L74" i="14"/>
  <c r="M74" i="14"/>
  <c r="N74" i="14"/>
  <c r="O74" i="14"/>
  <c r="P74" i="14"/>
  <c r="C75" i="14"/>
  <c r="D75" i="14"/>
  <c r="E75" i="14"/>
  <c r="F75" i="14"/>
  <c r="G75" i="14"/>
  <c r="H75" i="14"/>
  <c r="I75" i="14"/>
  <c r="J75" i="14"/>
  <c r="K75" i="14"/>
  <c r="L75" i="14"/>
  <c r="M75" i="14"/>
  <c r="N75" i="14"/>
  <c r="O75" i="14"/>
  <c r="P75" i="14"/>
  <c r="C76" i="14"/>
  <c r="D76" i="14"/>
  <c r="E76" i="14"/>
  <c r="F76" i="14"/>
  <c r="G76" i="14"/>
  <c r="H76" i="14"/>
  <c r="I76" i="14"/>
  <c r="J76" i="14"/>
  <c r="K76" i="14"/>
  <c r="L76" i="14"/>
  <c r="M76" i="14"/>
  <c r="N76" i="14"/>
  <c r="O76" i="14"/>
  <c r="P76" i="14"/>
  <c r="B73" i="14"/>
  <c r="B74" i="14"/>
  <c r="B75" i="14"/>
  <c r="B76" i="14"/>
  <c r="C58" i="14"/>
  <c r="D58" i="14"/>
  <c r="E58" i="14"/>
  <c r="F58" i="14"/>
  <c r="G58" i="14"/>
  <c r="H58" i="14"/>
  <c r="I58" i="14"/>
  <c r="J58" i="14"/>
  <c r="K58" i="14"/>
  <c r="L58" i="14"/>
  <c r="M58" i="14"/>
  <c r="N58" i="14"/>
  <c r="O58" i="14"/>
  <c r="P58" i="14"/>
  <c r="C59" i="14"/>
  <c r="D59" i="14"/>
  <c r="E59" i="14"/>
  <c r="F59" i="14"/>
  <c r="G59" i="14"/>
  <c r="H59" i="14"/>
  <c r="I59" i="14"/>
  <c r="J59" i="14"/>
  <c r="K59" i="14"/>
  <c r="L59" i="14"/>
  <c r="M59" i="14"/>
  <c r="N59" i="14"/>
  <c r="O59" i="14"/>
  <c r="P59" i="14"/>
  <c r="C60" i="14"/>
  <c r="D60" i="14"/>
  <c r="E60" i="14"/>
  <c r="F60" i="14"/>
  <c r="G60" i="14"/>
  <c r="H60" i="14"/>
  <c r="I60" i="14"/>
  <c r="J60" i="14"/>
  <c r="K60" i="14"/>
  <c r="L60" i="14"/>
  <c r="M60" i="14"/>
  <c r="N60" i="14"/>
  <c r="O60" i="14"/>
  <c r="P60" i="14"/>
  <c r="C61" i="14"/>
  <c r="D61" i="14"/>
  <c r="E61" i="14"/>
  <c r="F61" i="14"/>
  <c r="G61" i="14"/>
  <c r="H61" i="14"/>
  <c r="I61" i="14"/>
  <c r="J61" i="14"/>
  <c r="K61" i="14"/>
  <c r="L61" i="14"/>
  <c r="M61" i="14"/>
  <c r="N61" i="14"/>
  <c r="O61" i="14"/>
  <c r="P61" i="14"/>
  <c r="B58" i="14"/>
  <c r="B59" i="14"/>
  <c r="B60" i="14"/>
  <c r="B61" i="14"/>
  <c r="A77" i="14"/>
  <c r="A62" i="14"/>
  <c r="A47" i="14"/>
  <c r="A31" i="14"/>
  <c r="G23" i="15"/>
  <c r="H23" i="15"/>
  <c r="I23" i="15"/>
  <c r="G24" i="15"/>
  <c r="H24" i="15"/>
  <c r="I24" i="15"/>
  <c r="G25" i="15"/>
  <c r="H25" i="15"/>
  <c r="I25" i="15"/>
  <c r="G26" i="15"/>
  <c r="H26" i="15"/>
  <c r="I26" i="15"/>
  <c r="G27" i="15"/>
  <c r="H27" i="15"/>
  <c r="I27" i="15"/>
  <c r="G28" i="15"/>
  <c r="H28" i="15"/>
  <c r="I28" i="15"/>
  <c r="G29" i="15"/>
  <c r="H29" i="15"/>
  <c r="I29" i="15"/>
  <c r="G30" i="15"/>
  <c r="H30" i="15"/>
  <c r="I30" i="15"/>
  <c r="G31" i="15"/>
  <c r="H31" i="15"/>
  <c r="I31" i="15"/>
  <c r="G32" i="15"/>
  <c r="J32" i="15" s="1"/>
  <c r="H32" i="15"/>
  <c r="I32" i="15"/>
  <c r="I22" i="15"/>
  <c r="I21" i="15"/>
  <c r="H22" i="15"/>
  <c r="H21" i="15"/>
  <c r="G22" i="15"/>
  <c r="G21" i="15"/>
  <c r="B23" i="15"/>
  <c r="C23" i="15"/>
  <c r="D23" i="15"/>
  <c r="B24" i="15"/>
  <c r="C24" i="15"/>
  <c r="D24" i="15"/>
  <c r="B25" i="15"/>
  <c r="C25" i="15"/>
  <c r="D25" i="15"/>
  <c r="B26" i="15"/>
  <c r="C26" i="15"/>
  <c r="D26" i="15"/>
  <c r="B27" i="15"/>
  <c r="C27" i="15"/>
  <c r="D27" i="15"/>
  <c r="B28" i="15"/>
  <c r="C28" i="15"/>
  <c r="D28" i="15"/>
  <c r="B29" i="15"/>
  <c r="C29" i="15"/>
  <c r="D29" i="15"/>
  <c r="B30" i="15"/>
  <c r="E30" i="15" s="1"/>
  <c r="C30" i="15"/>
  <c r="D30" i="15"/>
  <c r="B31" i="15"/>
  <c r="C31" i="15"/>
  <c r="D31" i="15"/>
  <c r="B32" i="15"/>
  <c r="C32" i="15"/>
  <c r="D32" i="15"/>
  <c r="D22" i="15"/>
  <c r="D21" i="15"/>
  <c r="C22" i="15"/>
  <c r="C21" i="15"/>
  <c r="B22" i="15"/>
  <c r="B21" i="15"/>
  <c r="G7" i="15"/>
  <c r="H7" i="15"/>
  <c r="I7" i="15"/>
  <c r="G8" i="15"/>
  <c r="H8" i="15"/>
  <c r="I8" i="15"/>
  <c r="G9" i="15"/>
  <c r="H9" i="15"/>
  <c r="I9" i="15"/>
  <c r="G10" i="15"/>
  <c r="H10" i="15"/>
  <c r="I10" i="15"/>
  <c r="G11" i="15"/>
  <c r="H11" i="15"/>
  <c r="I11" i="15"/>
  <c r="G12" i="15"/>
  <c r="H12" i="15"/>
  <c r="I12" i="15"/>
  <c r="G13" i="15"/>
  <c r="H13" i="15"/>
  <c r="I13" i="15"/>
  <c r="G14" i="15"/>
  <c r="H14" i="15"/>
  <c r="I14" i="15"/>
  <c r="G15" i="15"/>
  <c r="H15" i="15"/>
  <c r="I15" i="15"/>
  <c r="G16" i="15"/>
  <c r="H16" i="15"/>
  <c r="I16" i="15"/>
  <c r="I6" i="15"/>
  <c r="I5" i="15"/>
  <c r="H6" i="15"/>
  <c r="H5" i="15"/>
  <c r="G6" i="15"/>
  <c r="G5" i="15"/>
  <c r="B9" i="15"/>
  <c r="C9" i="15"/>
  <c r="D9" i="15"/>
  <c r="B10" i="15"/>
  <c r="C10" i="15"/>
  <c r="D10" i="15"/>
  <c r="B11" i="15"/>
  <c r="C11" i="15"/>
  <c r="D11" i="15"/>
  <c r="B12" i="15"/>
  <c r="C12" i="15"/>
  <c r="D12" i="15"/>
  <c r="B13" i="15"/>
  <c r="C13" i="15"/>
  <c r="D13" i="15"/>
  <c r="B14" i="15"/>
  <c r="C14" i="15"/>
  <c r="D14" i="15"/>
  <c r="B15" i="15"/>
  <c r="C15" i="15"/>
  <c r="D15" i="15"/>
  <c r="B16" i="15"/>
  <c r="C16" i="15"/>
  <c r="D16" i="15"/>
  <c r="D6" i="15"/>
  <c r="D5" i="15"/>
  <c r="C6" i="15"/>
  <c r="C5" i="15"/>
  <c r="B6" i="15"/>
  <c r="B5" i="15"/>
  <c r="F4" i="15"/>
  <c r="F20" i="15" s="1"/>
  <c r="E4" i="15"/>
  <c r="E20" i="15" s="1"/>
  <c r="D4" i="15"/>
  <c r="D20" i="15" s="1"/>
  <c r="C4" i="15"/>
  <c r="C20" i="15" s="1"/>
  <c r="B4" i="15"/>
  <c r="B20" i="15" s="1"/>
  <c r="C64" i="14"/>
  <c r="D64" i="14"/>
  <c r="E64" i="14"/>
  <c r="F64" i="14"/>
  <c r="G64" i="14"/>
  <c r="H64" i="14"/>
  <c r="I64" i="14"/>
  <c r="J64" i="14"/>
  <c r="K64" i="14"/>
  <c r="L64" i="14"/>
  <c r="M64" i="14"/>
  <c r="N64" i="14"/>
  <c r="O64" i="14"/>
  <c r="P64" i="14"/>
  <c r="Q64" i="14"/>
  <c r="B64" i="14"/>
  <c r="C33" i="14"/>
  <c r="D33" i="14"/>
  <c r="E33" i="14"/>
  <c r="F33" i="14"/>
  <c r="G33" i="14"/>
  <c r="H33" i="14"/>
  <c r="I33" i="14"/>
  <c r="J33" i="14"/>
  <c r="K33" i="14"/>
  <c r="L33" i="14"/>
  <c r="M33" i="14"/>
  <c r="N33" i="14"/>
  <c r="O33" i="14"/>
  <c r="P33" i="14"/>
  <c r="Q33" i="14"/>
  <c r="B33" i="14"/>
  <c r="C46" i="14"/>
  <c r="D46" i="14"/>
  <c r="E46" i="14"/>
  <c r="F46" i="14"/>
  <c r="G46" i="14"/>
  <c r="H46" i="14"/>
  <c r="I46" i="14"/>
  <c r="J46" i="14"/>
  <c r="K46" i="14"/>
  <c r="L46" i="14"/>
  <c r="M46" i="14"/>
  <c r="N46" i="14"/>
  <c r="O46" i="14"/>
  <c r="P46" i="14"/>
  <c r="C77" i="14"/>
  <c r="D77" i="14"/>
  <c r="E77" i="14"/>
  <c r="F77" i="14"/>
  <c r="G77" i="14"/>
  <c r="H77" i="14"/>
  <c r="I77" i="14"/>
  <c r="J77" i="14"/>
  <c r="K77" i="14"/>
  <c r="L77" i="14"/>
  <c r="M77" i="14"/>
  <c r="N77" i="14"/>
  <c r="O77" i="14"/>
  <c r="P77" i="14"/>
  <c r="B46" i="14"/>
  <c r="Q35" i="14"/>
  <c r="Q36" i="14"/>
  <c r="Q37" i="14"/>
  <c r="Q38" i="14"/>
  <c r="Q39" i="14"/>
  <c r="Q40" i="14"/>
  <c r="Q71" i="14" s="1"/>
  <c r="Q41" i="14"/>
  <c r="Q72" i="14" s="1"/>
  <c r="Q42" i="14"/>
  <c r="Q73" i="14" s="1"/>
  <c r="Q43" i="14"/>
  <c r="Q74" i="14" s="1"/>
  <c r="Q44" i="14"/>
  <c r="Q75" i="14" s="1"/>
  <c r="Q45" i="14"/>
  <c r="Q76" i="14" s="1"/>
  <c r="Q34" i="14"/>
  <c r="E62" i="14"/>
  <c r="F62" i="14"/>
  <c r="G62" i="14"/>
  <c r="J62" i="14"/>
  <c r="B72" i="14"/>
  <c r="B71" i="14"/>
  <c r="P70" i="14"/>
  <c r="O70" i="14"/>
  <c r="N70" i="14"/>
  <c r="M70" i="14"/>
  <c r="L70" i="14"/>
  <c r="K70" i="14"/>
  <c r="J70" i="14"/>
  <c r="I70" i="14"/>
  <c r="H70" i="14"/>
  <c r="G70" i="14"/>
  <c r="F70" i="14"/>
  <c r="E70" i="14"/>
  <c r="D70" i="14"/>
  <c r="C70" i="14"/>
  <c r="B70" i="14"/>
  <c r="P69" i="14"/>
  <c r="O69" i="14"/>
  <c r="N69" i="14"/>
  <c r="M69" i="14"/>
  <c r="L69" i="14"/>
  <c r="K69" i="14"/>
  <c r="J69" i="14"/>
  <c r="I69" i="14"/>
  <c r="H69" i="14"/>
  <c r="G69" i="14"/>
  <c r="F69" i="14"/>
  <c r="E69" i="14"/>
  <c r="D69" i="14"/>
  <c r="C69" i="14"/>
  <c r="B69" i="14"/>
  <c r="P68" i="14"/>
  <c r="O68" i="14"/>
  <c r="N68" i="14"/>
  <c r="M68" i="14"/>
  <c r="L68" i="14"/>
  <c r="K68" i="14"/>
  <c r="J68" i="14"/>
  <c r="I68" i="14"/>
  <c r="H68" i="14"/>
  <c r="G68" i="14"/>
  <c r="F68" i="14"/>
  <c r="E68" i="14"/>
  <c r="D68" i="14"/>
  <c r="C68" i="14"/>
  <c r="B68" i="14"/>
  <c r="P67" i="14"/>
  <c r="O67" i="14"/>
  <c r="N67" i="14"/>
  <c r="M67" i="14"/>
  <c r="L67" i="14"/>
  <c r="K67" i="14"/>
  <c r="J67" i="14"/>
  <c r="I67" i="14"/>
  <c r="H67" i="14"/>
  <c r="G67" i="14"/>
  <c r="F67" i="14"/>
  <c r="E67" i="14"/>
  <c r="D67" i="14"/>
  <c r="C67" i="14"/>
  <c r="B67" i="14"/>
  <c r="P66" i="14"/>
  <c r="O66" i="14"/>
  <c r="N66" i="14"/>
  <c r="M66" i="14"/>
  <c r="L66" i="14"/>
  <c r="K66" i="14"/>
  <c r="J66" i="14"/>
  <c r="I66" i="14"/>
  <c r="H66" i="14"/>
  <c r="G66" i="14"/>
  <c r="F66" i="14"/>
  <c r="E66" i="14"/>
  <c r="D66" i="14"/>
  <c r="C66" i="14"/>
  <c r="B66" i="14"/>
  <c r="P65" i="14"/>
  <c r="O65" i="14"/>
  <c r="N65" i="14"/>
  <c r="M65" i="14"/>
  <c r="L65" i="14"/>
  <c r="K65" i="14"/>
  <c r="J65" i="14"/>
  <c r="I65" i="14"/>
  <c r="H65" i="14"/>
  <c r="G65" i="14"/>
  <c r="F65" i="14"/>
  <c r="E65" i="14"/>
  <c r="D65" i="14"/>
  <c r="C65" i="14"/>
  <c r="B65" i="14"/>
  <c r="P57" i="14"/>
  <c r="O57" i="14"/>
  <c r="N57" i="14"/>
  <c r="M57" i="14"/>
  <c r="L57" i="14"/>
  <c r="K57" i="14"/>
  <c r="J57" i="14"/>
  <c r="I57" i="14"/>
  <c r="H57" i="14"/>
  <c r="G57" i="14"/>
  <c r="F57" i="14"/>
  <c r="E57" i="14"/>
  <c r="D57" i="14"/>
  <c r="C57" i="14"/>
  <c r="B57" i="14"/>
  <c r="P56" i="14"/>
  <c r="O56" i="14"/>
  <c r="N56" i="14"/>
  <c r="M56" i="14"/>
  <c r="L56" i="14"/>
  <c r="K56" i="14"/>
  <c r="J56" i="14"/>
  <c r="I56" i="14"/>
  <c r="H56" i="14"/>
  <c r="G56" i="14"/>
  <c r="F56" i="14"/>
  <c r="E56" i="14"/>
  <c r="D56" i="14"/>
  <c r="C56" i="14"/>
  <c r="B56" i="14"/>
  <c r="P55" i="14"/>
  <c r="O55" i="14"/>
  <c r="N55" i="14"/>
  <c r="M55" i="14"/>
  <c r="L55" i="14"/>
  <c r="K55" i="14"/>
  <c r="J55" i="14"/>
  <c r="I55" i="14"/>
  <c r="H55" i="14"/>
  <c r="G55" i="14"/>
  <c r="F55" i="14"/>
  <c r="E55" i="14"/>
  <c r="D55" i="14"/>
  <c r="C55" i="14"/>
  <c r="B55" i="14"/>
  <c r="P54" i="14"/>
  <c r="O54" i="14"/>
  <c r="N54" i="14"/>
  <c r="M54" i="14"/>
  <c r="L54" i="14"/>
  <c r="K54" i="14"/>
  <c r="J54" i="14"/>
  <c r="I54" i="14"/>
  <c r="H54" i="14"/>
  <c r="G54" i="14"/>
  <c r="F54" i="14"/>
  <c r="E54" i="14"/>
  <c r="D54" i="14"/>
  <c r="C54" i="14"/>
  <c r="B54" i="14"/>
  <c r="P53" i="14"/>
  <c r="O53" i="14"/>
  <c r="N53" i="14"/>
  <c r="M53" i="14"/>
  <c r="L53" i="14"/>
  <c r="K53" i="14"/>
  <c r="J53" i="14"/>
  <c r="I53" i="14"/>
  <c r="H53" i="14"/>
  <c r="G53" i="14"/>
  <c r="F53" i="14"/>
  <c r="E53" i="14"/>
  <c r="D53" i="14"/>
  <c r="C53" i="14"/>
  <c r="B53" i="14"/>
  <c r="P52" i="14"/>
  <c r="O52" i="14"/>
  <c r="N52" i="14"/>
  <c r="M52" i="14"/>
  <c r="L52" i="14"/>
  <c r="K52" i="14"/>
  <c r="J52" i="14"/>
  <c r="I52" i="14"/>
  <c r="H52" i="14"/>
  <c r="G52" i="14"/>
  <c r="F52" i="14"/>
  <c r="E52" i="14"/>
  <c r="D52" i="14"/>
  <c r="C52" i="14"/>
  <c r="B52" i="14"/>
  <c r="P51" i="14"/>
  <c r="O51" i="14"/>
  <c r="N51" i="14"/>
  <c r="M51" i="14"/>
  <c r="L51" i="14"/>
  <c r="K51" i="14"/>
  <c r="J51" i="14"/>
  <c r="I51" i="14"/>
  <c r="H51" i="14"/>
  <c r="G51" i="14"/>
  <c r="F51" i="14"/>
  <c r="E51" i="14"/>
  <c r="D51" i="14"/>
  <c r="C51" i="14"/>
  <c r="B51" i="14"/>
  <c r="P50" i="14"/>
  <c r="O50" i="14"/>
  <c r="N50" i="14"/>
  <c r="M50" i="14"/>
  <c r="L50" i="14"/>
  <c r="K50" i="14"/>
  <c r="J50" i="14"/>
  <c r="I50" i="14"/>
  <c r="H50" i="14"/>
  <c r="G50" i="14"/>
  <c r="F50" i="14"/>
  <c r="E50" i="14"/>
  <c r="D50" i="14"/>
  <c r="C50" i="14"/>
  <c r="B50" i="14"/>
  <c r="Q49" i="14"/>
  <c r="P49" i="14"/>
  <c r="O49" i="14"/>
  <c r="N49" i="14"/>
  <c r="M49" i="14"/>
  <c r="L49" i="14"/>
  <c r="K49" i="14"/>
  <c r="J49" i="14"/>
  <c r="I49" i="14"/>
  <c r="H49" i="14"/>
  <c r="G49" i="14"/>
  <c r="F49" i="14"/>
  <c r="E49" i="14"/>
  <c r="D49" i="14"/>
  <c r="C49" i="14"/>
  <c r="B49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C30" i="14"/>
  <c r="B30" i="14"/>
  <c r="Q29" i="14"/>
  <c r="Q61" i="14" s="1"/>
  <c r="Q28" i="14"/>
  <c r="Q60" i="14" s="1"/>
  <c r="Q27" i="14"/>
  <c r="Q59" i="14" s="1"/>
  <c r="Q26" i="14"/>
  <c r="Q58" i="14" s="1"/>
  <c r="Q25" i="14"/>
  <c r="Q57" i="14" s="1"/>
  <c r="Q24" i="14"/>
  <c r="Q23" i="14"/>
  <c r="Q55" i="14" s="1"/>
  <c r="Q22" i="14"/>
  <c r="Q54" i="14" s="1"/>
  <c r="Q21" i="14"/>
  <c r="Q53" i="14" s="1"/>
  <c r="Q20" i="14"/>
  <c r="Q19" i="14"/>
  <c r="Q18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B17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B15" i="14"/>
  <c r="Q14" i="14"/>
  <c r="Q13" i="14"/>
  <c r="Q12" i="14"/>
  <c r="Q11" i="14"/>
  <c r="Q10" i="14"/>
  <c r="Q9" i="14"/>
  <c r="Q8" i="14"/>
  <c r="Q7" i="14"/>
  <c r="Q6" i="14"/>
  <c r="Q5" i="14"/>
  <c r="Q4" i="14"/>
  <c r="Q3" i="14"/>
  <c r="F4" i="8"/>
  <c r="F20" i="8" s="1"/>
  <c r="E4" i="8"/>
  <c r="O20" i="8" s="1"/>
  <c r="D4" i="8"/>
  <c r="I20" i="8" s="1"/>
  <c r="C4" i="8"/>
  <c r="H20" i="8" s="1"/>
  <c r="L4" i="8"/>
  <c r="F4" i="13"/>
  <c r="K20" i="13" s="1"/>
  <c r="E4" i="13"/>
  <c r="J20" i="13" s="1"/>
  <c r="D4" i="13"/>
  <c r="D20" i="13" s="1"/>
  <c r="C4" i="13"/>
  <c r="H20" i="13" s="1"/>
  <c r="B4" i="13"/>
  <c r="L4" i="13" s="1"/>
  <c r="L20" i="8"/>
  <c r="N16" i="13"/>
  <c r="M16" i="13"/>
  <c r="M17" i="13" s="1"/>
  <c r="L16" i="13"/>
  <c r="N15" i="13"/>
  <c r="M15" i="13"/>
  <c r="L15" i="13"/>
  <c r="N14" i="13"/>
  <c r="M14" i="13"/>
  <c r="L14" i="13"/>
  <c r="N13" i="13"/>
  <c r="M13" i="13"/>
  <c r="L13" i="13"/>
  <c r="N12" i="13"/>
  <c r="M12" i="13"/>
  <c r="L12" i="13"/>
  <c r="N11" i="13"/>
  <c r="M11" i="13"/>
  <c r="L11" i="13"/>
  <c r="N10" i="13"/>
  <c r="M10" i="13"/>
  <c r="L10" i="13"/>
  <c r="N9" i="13"/>
  <c r="M9" i="13"/>
  <c r="L9" i="13"/>
  <c r="N8" i="13"/>
  <c r="M8" i="13"/>
  <c r="L8" i="13"/>
  <c r="N7" i="13"/>
  <c r="M7" i="13"/>
  <c r="L7" i="13"/>
  <c r="N6" i="13"/>
  <c r="M6" i="13"/>
  <c r="L6" i="13"/>
  <c r="N5" i="13"/>
  <c r="M5" i="13"/>
  <c r="L5" i="13"/>
  <c r="I32" i="13"/>
  <c r="H32" i="13"/>
  <c r="H33" i="13" s="1"/>
  <c r="G32" i="13"/>
  <c r="D32" i="13"/>
  <c r="C32" i="13"/>
  <c r="C33" i="13" s="1"/>
  <c r="B32" i="13"/>
  <c r="I31" i="13"/>
  <c r="H31" i="13"/>
  <c r="G31" i="13"/>
  <c r="D31" i="13"/>
  <c r="C31" i="13"/>
  <c r="B31" i="13"/>
  <c r="I30" i="13"/>
  <c r="H30" i="13"/>
  <c r="G30" i="13"/>
  <c r="D30" i="13"/>
  <c r="C30" i="13"/>
  <c r="B30" i="13"/>
  <c r="I29" i="13"/>
  <c r="H29" i="13"/>
  <c r="G29" i="13"/>
  <c r="D29" i="13"/>
  <c r="C29" i="13"/>
  <c r="B29" i="13"/>
  <c r="I28" i="13"/>
  <c r="H28" i="13"/>
  <c r="G28" i="13"/>
  <c r="D28" i="13"/>
  <c r="C28" i="13"/>
  <c r="B28" i="13"/>
  <c r="I27" i="13"/>
  <c r="H27" i="13"/>
  <c r="G27" i="13"/>
  <c r="D27" i="13"/>
  <c r="C27" i="13"/>
  <c r="B27" i="13"/>
  <c r="I26" i="13"/>
  <c r="H26" i="13"/>
  <c r="G26" i="13"/>
  <c r="D26" i="13"/>
  <c r="C26" i="13"/>
  <c r="B26" i="13"/>
  <c r="I25" i="13"/>
  <c r="H25" i="13"/>
  <c r="G25" i="13"/>
  <c r="D25" i="13"/>
  <c r="C25" i="13"/>
  <c r="B25" i="13"/>
  <c r="D24" i="13"/>
  <c r="C24" i="13"/>
  <c r="B24" i="13"/>
  <c r="F24" i="13" s="1"/>
  <c r="I23" i="13"/>
  <c r="H23" i="13"/>
  <c r="G23" i="13"/>
  <c r="D23" i="13"/>
  <c r="C23" i="13"/>
  <c r="B23" i="13"/>
  <c r="I22" i="13"/>
  <c r="H22" i="13"/>
  <c r="G22" i="13"/>
  <c r="D22" i="13"/>
  <c r="C22" i="13"/>
  <c r="B22" i="13"/>
  <c r="I21" i="13"/>
  <c r="H21" i="13"/>
  <c r="G21" i="13"/>
  <c r="D21" i="13"/>
  <c r="C21" i="13"/>
  <c r="B21" i="13"/>
  <c r="I16" i="13"/>
  <c r="H16" i="13"/>
  <c r="H17" i="13" s="1"/>
  <c r="G16" i="13"/>
  <c r="I15" i="13"/>
  <c r="H15" i="13"/>
  <c r="G15" i="13"/>
  <c r="I14" i="13"/>
  <c r="H14" i="13"/>
  <c r="G14" i="13"/>
  <c r="J14" i="13" s="1"/>
  <c r="I13" i="13"/>
  <c r="H13" i="13"/>
  <c r="G13" i="13"/>
  <c r="I12" i="13"/>
  <c r="H12" i="13"/>
  <c r="G12" i="13"/>
  <c r="I11" i="13"/>
  <c r="H11" i="13"/>
  <c r="G11" i="13"/>
  <c r="I10" i="13"/>
  <c r="H10" i="13"/>
  <c r="G10" i="13"/>
  <c r="I9" i="13"/>
  <c r="H9" i="13"/>
  <c r="G9" i="13"/>
  <c r="I8" i="13"/>
  <c r="H8" i="13"/>
  <c r="G8" i="13"/>
  <c r="I7" i="13"/>
  <c r="H7" i="13"/>
  <c r="G7" i="13"/>
  <c r="I6" i="13"/>
  <c r="H6" i="13"/>
  <c r="G6" i="13"/>
  <c r="I5" i="13"/>
  <c r="H5" i="13"/>
  <c r="G5" i="13"/>
  <c r="C33" i="12"/>
  <c r="D33" i="12"/>
  <c r="E33" i="12"/>
  <c r="F33" i="12"/>
  <c r="G33" i="12"/>
  <c r="H33" i="12"/>
  <c r="I33" i="12"/>
  <c r="J33" i="12"/>
  <c r="K33" i="12"/>
  <c r="L33" i="12"/>
  <c r="M33" i="12"/>
  <c r="N33" i="12"/>
  <c r="O33" i="12"/>
  <c r="P33" i="12"/>
  <c r="Q33" i="12"/>
  <c r="R33" i="12"/>
  <c r="S33" i="12"/>
  <c r="T33" i="12"/>
  <c r="U33" i="12"/>
  <c r="B33" i="12"/>
  <c r="C17" i="12"/>
  <c r="D17" i="12"/>
  <c r="E17" i="12"/>
  <c r="F17" i="12"/>
  <c r="G17" i="12"/>
  <c r="H17" i="12"/>
  <c r="I17" i="12"/>
  <c r="J17" i="12"/>
  <c r="K17" i="12"/>
  <c r="L17" i="12"/>
  <c r="M17" i="12"/>
  <c r="N17" i="12"/>
  <c r="O17" i="12"/>
  <c r="P17" i="12"/>
  <c r="Q17" i="12"/>
  <c r="R17" i="12"/>
  <c r="S17" i="12"/>
  <c r="T17" i="12"/>
  <c r="U17" i="12"/>
  <c r="B17" i="12"/>
  <c r="C33" i="6"/>
  <c r="D33" i="6"/>
  <c r="E33" i="6"/>
  <c r="F33" i="6"/>
  <c r="G33" i="6"/>
  <c r="H33" i="6"/>
  <c r="I33" i="6"/>
  <c r="J33" i="6"/>
  <c r="K33" i="6"/>
  <c r="L33" i="6"/>
  <c r="M33" i="6"/>
  <c r="N33" i="6"/>
  <c r="O33" i="6"/>
  <c r="P33" i="6"/>
  <c r="Q33" i="6"/>
  <c r="R33" i="6"/>
  <c r="S33" i="6"/>
  <c r="T33" i="6"/>
  <c r="U33" i="6"/>
  <c r="U34" i="6"/>
  <c r="U35" i="6"/>
  <c r="D6" i="8" s="1"/>
  <c r="U36" i="6"/>
  <c r="D7" i="8" s="1"/>
  <c r="B73" i="6"/>
  <c r="U43" i="6"/>
  <c r="D14" i="8" s="1"/>
  <c r="B76" i="6"/>
  <c r="B33" i="6"/>
  <c r="C17" i="6"/>
  <c r="D17" i="6"/>
  <c r="E17" i="6"/>
  <c r="F17" i="6"/>
  <c r="G17" i="6"/>
  <c r="H17" i="6"/>
  <c r="I17" i="6"/>
  <c r="J17" i="6"/>
  <c r="K17" i="6"/>
  <c r="L17" i="6"/>
  <c r="M17" i="6"/>
  <c r="N17" i="6"/>
  <c r="O17" i="6"/>
  <c r="P17" i="6"/>
  <c r="Q17" i="6"/>
  <c r="R17" i="6"/>
  <c r="S17" i="6"/>
  <c r="T17" i="6"/>
  <c r="U17" i="6"/>
  <c r="B17" i="6"/>
  <c r="A77" i="12"/>
  <c r="T76" i="12"/>
  <c r="S76" i="12"/>
  <c r="R76" i="12"/>
  <c r="Q76" i="12"/>
  <c r="P76" i="12"/>
  <c r="O76" i="12"/>
  <c r="N76" i="12"/>
  <c r="M76" i="12"/>
  <c r="L76" i="12"/>
  <c r="K76" i="12"/>
  <c r="J76" i="12"/>
  <c r="I76" i="12"/>
  <c r="H76" i="12"/>
  <c r="G76" i="12"/>
  <c r="F76" i="12"/>
  <c r="E76" i="12"/>
  <c r="D76" i="12"/>
  <c r="C76" i="12"/>
  <c r="B76" i="12"/>
  <c r="T75" i="12"/>
  <c r="S75" i="12"/>
  <c r="R75" i="12"/>
  <c r="Q75" i="12"/>
  <c r="P75" i="12"/>
  <c r="O75" i="12"/>
  <c r="N75" i="12"/>
  <c r="M75" i="12"/>
  <c r="L75" i="12"/>
  <c r="K75" i="12"/>
  <c r="J75" i="12"/>
  <c r="I75" i="12"/>
  <c r="H75" i="12"/>
  <c r="G75" i="12"/>
  <c r="F75" i="12"/>
  <c r="E75" i="12"/>
  <c r="D75" i="12"/>
  <c r="C75" i="12"/>
  <c r="B75" i="12"/>
  <c r="T74" i="12"/>
  <c r="S74" i="12"/>
  <c r="R74" i="12"/>
  <c r="Q74" i="12"/>
  <c r="P74" i="12"/>
  <c r="O74" i="12"/>
  <c r="N74" i="12"/>
  <c r="M74" i="12"/>
  <c r="L74" i="12"/>
  <c r="K74" i="12"/>
  <c r="J74" i="12"/>
  <c r="I74" i="12"/>
  <c r="H74" i="12"/>
  <c r="G74" i="12"/>
  <c r="F74" i="12"/>
  <c r="E74" i="12"/>
  <c r="D74" i="12"/>
  <c r="C74" i="12"/>
  <c r="B74" i="12"/>
  <c r="T73" i="12"/>
  <c r="S73" i="12"/>
  <c r="R73" i="12"/>
  <c r="Q73" i="12"/>
  <c r="P73" i="12"/>
  <c r="O73" i="12"/>
  <c r="N73" i="12"/>
  <c r="M73" i="12"/>
  <c r="L73" i="12"/>
  <c r="K73" i="12"/>
  <c r="J73" i="12"/>
  <c r="I73" i="12"/>
  <c r="H73" i="12"/>
  <c r="G73" i="12"/>
  <c r="F73" i="12"/>
  <c r="E73" i="12"/>
  <c r="D73" i="12"/>
  <c r="C73" i="12"/>
  <c r="B73" i="12"/>
  <c r="T72" i="12"/>
  <c r="S72" i="12"/>
  <c r="R72" i="12"/>
  <c r="Q72" i="12"/>
  <c r="P72" i="12"/>
  <c r="O72" i="12"/>
  <c r="N72" i="12"/>
  <c r="M72" i="12"/>
  <c r="L72" i="12"/>
  <c r="K72" i="12"/>
  <c r="J72" i="12"/>
  <c r="I72" i="12"/>
  <c r="H72" i="12"/>
  <c r="G72" i="12"/>
  <c r="F72" i="12"/>
  <c r="E72" i="12"/>
  <c r="D72" i="12"/>
  <c r="C72" i="12"/>
  <c r="B72" i="12"/>
  <c r="T71" i="12"/>
  <c r="S71" i="12"/>
  <c r="R71" i="12"/>
  <c r="Q71" i="12"/>
  <c r="P71" i="12"/>
  <c r="O71" i="12"/>
  <c r="N71" i="12"/>
  <c r="M71" i="12"/>
  <c r="L71" i="12"/>
  <c r="K71" i="12"/>
  <c r="J71" i="12"/>
  <c r="I71" i="12"/>
  <c r="H71" i="12"/>
  <c r="G71" i="12"/>
  <c r="F71" i="12"/>
  <c r="E71" i="12"/>
  <c r="D71" i="12"/>
  <c r="C71" i="12"/>
  <c r="B71" i="12"/>
  <c r="T70" i="12"/>
  <c r="S70" i="12"/>
  <c r="R70" i="12"/>
  <c r="Q70" i="12"/>
  <c r="P70" i="12"/>
  <c r="O70" i="12"/>
  <c r="N70" i="12"/>
  <c r="M70" i="12"/>
  <c r="L70" i="12"/>
  <c r="K70" i="12"/>
  <c r="J70" i="12"/>
  <c r="I70" i="12"/>
  <c r="H70" i="12"/>
  <c r="G70" i="12"/>
  <c r="F70" i="12"/>
  <c r="E70" i="12"/>
  <c r="D70" i="12"/>
  <c r="C70" i="12"/>
  <c r="B70" i="12"/>
  <c r="T69" i="12"/>
  <c r="S69" i="12"/>
  <c r="R69" i="12"/>
  <c r="Q69" i="12"/>
  <c r="P69" i="12"/>
  <c r="O69" i="12"/>
  <c r="N69" i="12"/>
  <c r="M69" i="12"/>
  <c r="L69" i="12"/>
  <c r="K69" i="12"/>
  <c r="J69" i="12"/>
  <c r="I69" i="12"/>
  <c r="H69" i="12"/>
  <c r="G69" i="12"/>
  <c r="F69" i="12"/>
  <c r="E69" i="12"/>
  <c r="D69" i="12"/>
  <c r="C69" i="12"/>
  <c r="B69" i="12"/>
  <c r="T68" i="12"/>
  <c r="S68" i="12"/>
  <c r="R68" i="12"/>
  <c r="Q68" i="12"/>
  <c r="P68" i="12"/>
  <c r="O68" i="12"/>
  <c r="N68" i="12"/>
  <c r="M68" i="12"/>
  <c r="L68" i="12"/>
  <c r="K68" i="12"/>
  <c r="J68" i="12"/>
  <c r="I68" i="12"/>
  <c r="H68" i="12"/>
  <c r="G68" i="12"/>
  <c r="F68" i="12"/>
  <c r="E68" i="12"/>
  <c r="D68" i="12"/>
  <c r="C68" i="12"/>
  <c r="B68" i="12"/>
  <c r="T67" i="12"/>
  <c r="S67" i="12"/>
  <c r="R67" i="12"/>
  <c r="Q67" i="12"/>
  <c r="P67" i="12"/>
  <c r="O67" i="12"/>
  <c r="N67" i="12"/>
  <c r="M67" i="12"/>
  <c r="L67" i="12"/>
  <c r="K67" i="12"/>
  <c r="J67" i="12"/>
  <c r="I67" i="12"/>
  <c r="H67" i="12"/>
  <c r="G67" i="12"/>
  <c r="F67" i="12"/>
  <c r="E67" i="12"/>
  <c r="D67" i="12"/>
  <c r="C67" i="12"/>
  <c r="B67" i="12"/>
  <c r="T66" i="12"/>
  <c r="S66" i="12"/>
  <c r="R66" i="12"/>
  <c r="Q66" i="12"/>
  <c r="P66" i="12"/>
  <c r="O66" i="12"/>
  <c r="N66" i="12"/>
  <c r="M66" i="12"/>
  <c r="L66" i="12"/>
  <c r="K66" i="12"/>
  <c r="J66" i="12"/>
  <c r="I66" i="12"/>
  <c r="H66" i="12"/>
  <c r="G66" i="12"/>
  <c r="F66" i="12"/>
  <c r="E66" i="12"/>
  <c r="D66" i="12"/>
  <c r="C66" i="12"/>
  <c r="B66" i="12"/>
  <c r="T65" i="12"/>
  <c r="S65" i="12"/>
  <c r="R65" i="12"/>
  <c r="Q65" i="12"/>
  <c r="P65" i="12"/>
  <c r="O65" i="12"/>
  <c r="N65" i="12"/>
  <c r="M65" i="12"/>
  <c r="L65" i="12"/>
  <c r="K65" i="12"/>
  <c r="J65" i="12"/>
  <c r="I65" i="12"/>
  <c r="H65" i="12"/>
  <c r="G65" i="12"/>
  <c r="F65" i="12"/>
  <c r="E65" i="12"/>
  <c r="D65" i="12"/>
  <c r="C65" i="12"/>
  <c r="B65" i="12"/>
  <c r="U64" i="12"/>
  <c r="T64" i="12"/>
  <c r="S64" i="12"/>
  <c r="R64" i="12"/>
  <c r="Q64" i="12"/>
  <c r="P64" i="12"/>
  <c r="O64" i="12"/>
  <c r="N64" i="12"/>
  <c r="M64" i="12"/>
  <c r="L64" i="12"/>
  <c r="K64" i="12"/>
  <c r="J64" i="12"/>
  <c r="I64" i="12"/>
  <c r="H64" i="12"/>
  <c r="G64" i="12"/>
  <c r="F64" i="12"/>
  <c r="E64" i="12"/>
  <c r="D64" i="12"/>
  <c r="C64" i="12"/>
  <c r="B64" i="12"/>
  <c r="A62" i="12"/>
  <c r="T61" i="12"/>
  <c r="S61" i="12"/>
  <c r="R61" i="12"/>
  <c r="Q61" i="12"/>
  <c r="P61" i="12"/>
  <c r="O61" i="12"/>
  <c r="N61" i="12"/>
  <c r="M61" i="12"/>
  <c r="L61" i="12"/>
  <c r="K61" i="12"/>
  <c r="J61" i="12"/>
  <c r="I61" i="12"/>
  <c r="H61" i="12"/>
  <c r="G61" i="12"/>
  <c r="F61" i="12"/>
  <c r="E61" i="12"/>
  <c r="D61" i="12"/>
  <c r="C61" i="12"/>
  <c r="B61" i="12"/>
  <c r="T60" i="12"/>
  <c r="S60" i="12"/>
  <c r="R60" i="12"/>
  <c r="Q60" i="12"/>
  <c r="P60" i="12"/>
  <c r="O60" i="12"/>
  <c r="N60" i="12"/>
  <c r="M60" i="12"/>
  <c r="L60" i="12"/>
  <c r="K60" i="12"/>
  <c r="J60" i="12"/>
  <c r="I60" i="12"/>
  <c r="H60" i="12"/>
  <c r="G60" i="12"/>
  <c r="F60" i="12"/>
  <c r="E60" i="12"/>
  <c r="D60" i="12"/>
  <c r="C60" i="12"/>
  <c r="B60" i="12"/>
  <c r="T59" i="12"/>
  <c r="S59" i="12"/>
  <c r="R59" i="12"/>
  <c r="Q59" i="12"/>
  <c r="P59" i="12"/>
  <c r="O59" i="12"/>
  <c r="N59" i="12"/>
  <c r="M59" i="12"/>
  <c r="L59" i="12"/>
  <c r="K59" i="12"/>
  <c r="J59" i="12"/>
  <c r="I59" i="12"/>
  <c r="H59" i="12"/>
  <c r="G59" i="12"/>
  <c r="F59" i="12"/>
  <c r="E59" i="12"/>
  <c r="D59" i="12"/>
  <c r="C59" i="12"/>
  <c r="B59" i="12"/>
  <c r="T58" i="12"/>
  <c r="S58" i="12"/>
  <c r="R58" i="12"/>
  <c r="Q58" i="12"/>
  <c r="P58" i="12"/>
  <c r="O58" i="12"/>
  <c r="N58" i="12"/>
  <c r="M58" i="12"/>
  <c r="L58" i="12"/>
  <c r="K58" i="12"/>
  <c r="J58" i="12"/>
  <c r="I58" i="12"/>
  <c r="H58" i="12"/>
  <c r="G58" i="12"/>
  <c r="F58" i="12"/>
  <c r="E58" i="12"/>
  <c r="D58" i="12"/>
  <c r="C58" i="12"/>
  <c r="B58" i="12"/>
  <c r="T57" i="12"/>
  <c r="S57" i="12"/>
  <c r="R57" i="12"/>
  <c r="Q57" i="12"/>
  <c r="P57" i="12"/>
  <c r="O57" i="12"/>
  <c r="N57" i="12"/>
  <c r="M57" i="12"/>
  <c r="L57" i="12"/>
  <c r="K57" i="12"/>
  <c r="J57" i="12"/>
  <c r="I57" i="12"/>
  <c r="H57" i="12"/>
  <c r="G57" i="12"/>
  <c r="F57" i="12"/>
  <c r="E57" i="12"/>
  <c r="D57" i="12"/>
  <c r="C57" i="12"/>
  <c r="B57" i="12"/>
  <c r="T56" i="12"/>
  <c r="S56" i="12"/>
  <c r="R56" i="12"/>
  <c r="Q56" i="12"/>
  <c r="P56" i="12"/>
  <c r="O56" i="12"/>
  <c r="N56" i="12"/>
  <c r="M56" i="12"/>
  <c r="L56" i="12"/>
  <c r="K56" i="12"/>
  <c r="J56" i="12"/>
  <c r="I56" i="12"/>
  <c r="H56" i="12"/>
  <c r="G56" i="12"/>
  <c r="F56" i="12"/>
  <c r="E56" i="12"/>
  <c r="D56" i="12"/>
  <c r="C56" i="12"/>
  <c r="B56" i="12"/>
  <c r="T55" i="12"/>
  <c r="S55" i="12"/>
  <c r="R55" i="12"/>
  <c r="Q55" i="12"/>
  <c r="P55" i="12"/>
  <c r="O55" i="12"/>
  <c r="N55" i="12"/>
  <c r="M55" i="12"/>
  <c r="L55" i="12"/>
  <c r="K55" i="12"/>
  <c r="J55" i="12"/>
  <c r="I55" i="12"/>
  <c r="H55" i="12"/>
  <c r="G55" i="12"/>
  <c r="F55" i="12"/>
  <c r="E55" i="12"/>
  <c r="D55" i="12"/>
  <c r="C55" i="12"/>
  <c r="B55" i="12"/>
  <c r="T54" i="12"/>
  <c r="S54" i="12"/>
  <c r="R54" i="12"/>
  <c r="Q54" i="12"/>
  <c r="P54" i="12"/>
  <c r="O54" i="12"/>
  <c r="N54" i="12"/>
  <c r="M54" i="12"/>
  <c r="L54" i="12"/>
  <c r="K54" i="12"/>
  <c r="J54" i="12"/>
  <c r="I54" i="12"/>
  <c r="H54" i="12"/>
  <c r="G54" i="12"/>
  <c r="F54" i="12"/>
  <c r="E54" i="12"/>
  <c r="D54" i="12"/>
  <c r="C54" i="12"/>
  <c r="B54" i="12"/>
  <c r="T53" i="12"/>
  <c r="S53" i="12"/>
  <c r="R53" i="12"/>
  <c r="Q53" i="12"/>
  <c r="P53" i="12"/>
  <c r="O53" i="12"/>
  <c r="N53" i="12"/>
  <c r="M53" i="12"/>
  <c r="L53" i="12"/>
  <c r="K53" i="12"/>
  <c r="J53" i="12"/>
  <c r="I53" i="12"/>
  <c r="H53" i="12"/>
  <c r="G53" i="12"/>
  <c r="F53" i="12"/>
  <c r="E53" i="12"/>
  <c r="D53" i="12"/>
  <c r="C53" i="12"/>
  <c r="B53" i="12"/>
  <c r="T52" i="12"/>
  <c r="S52" i="12"/>
  <c r="R52" i="12"/>
  <c r="Q52" i="12"/>
  <c r="P52" i="12"/>
  <c r="O52" i="12"/>
  <c r="N52" i="12"/>
  <c r="M52" i="12"/>
  <c r="L52" i="12"/>
  <c r="K52" i="12"/>
  <c r="J52" i="12"/>
  <c r="I52" i="12"/>
  <c r="H52" i="12"/>
  <c r="G52" i="12"/>
  <c r="F52" i="12"/>
  <c r="E52" i="12"/>
  <c r="D52" i="12"/>
  <c r="C52" i="12"/>
  <c r="B52" i="12"/>
  <c r="T51" i="12"/>
  <c r="S51" i="12"/>
  <c r="R51" i="12"/>
  <c r="Q51" i="12"/>
  <c r="P51" i="12"/>
  <c r="O51" i="12"/>
  <c r="N51" i="12"/>
  <c r="M51" i="12"/>
  <c r="L51" i="12"/>
  <c r="K51" i="12"/>
  <c r="J51" i="12"/>
  <c r="I51" i="12"/>
  <c r="H51" i="12"/>
  <c r="G51" i="12"/>
  <c r="F51" i="12"/>
  <c r="E51" i="12"/>
  <c r="D51" i="12"/>
  <c r="C51" i="12"/>
  <c r="B51" i="12"/>
  <c r="T50" i="12"/>
  <c r="S50" i="12"/>
  <c r="R50" i="12"/>
  <c r="Q50" i="12"/>
  <c r="P50" i="12"/>
  <c r="O50" i="12"/>
  <c r="N50" i="12"/>
  <c r="M50" i="12"/>
  <c r="L50" i="12"/>
  <c r="K50" i="12"/>
  <c r="J50" i="12"/>
  <c r="I50" i="12"/>
  <c r="H50" i="12"/>
  <c r="G50" i="12"/>
  <c r="F50" i="12"/>
  <c r="E50" i="12"/>
  <c r="D50" i="12"/>
  <c r="C50" i="12"/>
  <c r="B50" i="12"/>
  <c r="U49" i="12"/>
  <c r="T49" i="12"/>
  <c r="S49" i="12"/>
  <c r="R49" i="12"/>
  <c r="Q49" i="12"/>
  <c r="P49" i="12"/>
  <c r="O49" i="12"/>
  <c r="N49" i="12"/>
  <c r="M49" i="12"/>
  <c r="L49" i="12"/>
  <c r="K49" i="12"/>
  <c r="J49" i="12"/>
  <c r="I49" i="12"/>
  <c r="H49" i="12"/>
  <c r="G49" i="12"/>
  <c r="F49" i="12"/>
  <c r="E49" i="12"/>
  <c r="D49" i="12"/>
  <c r="C49" i="12"/>
  <c r="B49" i="12"/>
  <c r="T77" i="12"/>
  <c r="S77" i="12"/>
  <c r="R77" i="12"/>
  <c r="Q77" i="12"/>
  <c r="P77" i="12"/>
  <c r="O77" i="12"/>
  <c r="N77" i="12"/>
  <c r="M77" i="12"/>
  <c r="L77" i="12"/>
  <c r="K77" i="12"/>
  <c r="J77" i="12"/>
  <c r="I77" i="12"/>
  <c r="H77" i="12"/>
  <c r="G77" i="12"/>
  <c r="F77" i="12"/>
  <c r="E77" i="12"/>
  <c r="D77" i="12"/>
  <c r="C77" i="12"/>
  <c r="B77" i="12"/>
  <c r="A47" i="12"/>
  <c r="T46" i="12"/>
  <c r="S46" i="12"/>
  <c r="R46" i="12"/>
  <c r="Q46" i="12"/>
  <c r="P46" i="12"/>
  <c r="O46" i="12"/>
  <c r="N46" i="12"/>
  <c r="M46" i="12"/>
  <c r="L46" i="12"/>
  <c r="K46" i="12"/>
  <c r="J46" i="12"/>
  <c r="I46" i="12"/>
  <c r="H46" i="12"/>
  <c r="G46" i="12"/>
  <c r="F46" i="12"/>
  <c r="E46" i="12"/>
  <c r="D46" i="12"/>
  <c r="C46" i="12"/>
  <c r="B46" i="12"/>
  <c r="U45" i="12"/>
  <c r="U76" i="12" s="1"/>
  <c r="U44" i="12"/>
  <c r="U75" i="12" s="1"/>
  <c r="U43" i="12"/>
  <c r="U74" i="12" s="1"/>
  <c r="U42" i="12"/>
  <c r="U73" i="12" s="1"/>
  <c r="U41" i="12"/>
  <c r="U72" i="12" s="1"/>
  <c r="U40" i="12"/>
  <c r="D11" i="13" s="1"/>
  <c r="U39" i="12"/>
  <c r="U70" i="12" s="1"/>
  <c r="U38" i="12"/>
  <c r="D9" i="13" s="1"/>
  <c r="U37" i="12"/>
  <c r="U68" i="12" s="1"/>
  <c r="U36" i="12"/>
  <c r="U67" i="12" s="1"/>
  <c r="U35" i="12"/>
  <c r="U66" i="12" s="1"/>
  <c r="U34" i="12"/>
  <c r="D5" i="13" s="1"/>
  <c r="T62" i="12"/>
  <c r="S62" i="12"/>
  <c r="R62" i="12"/>
  <c r="Q62" i="12"/>
  <c r="P62" i="12"/>
  <c r="O62" i="12"/>
  <c r="N62" i="12"/>
  <c r="M62" i="12"/>
  <c r="L62" i="12"/>
  <c r="K62" i="12"/>
  <c r="J62" i="12"/>
  <c r="I62" i="12"/>
  <c r="H62" i="12"/>
  <c r="G62" i="12"/>
  <c r="F62" i="12"/>
  <c r="E62" i="12"/>
  <c r="D62" i="12"/>
  <c r="C62" i="12"/>
  <c r="B62" i="12"/>
  <c r="A31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B30" i="12"/>
  <c r="U29" i="12"/>
  <c r="U28" i="12"/>
  <c r="U60" i="12" s="1"/>
  <c r="U27" i="12"/>
  <c r="U59" i="12" s="1"/>
  <c r="U26" i="12"/>
  <c r="U58" i="12" s="1"/>
  <c r="U25" i="12"/>
  <c r="U57" i="12" s="1"/>
  <c r="U24" i="12"/>
  <c r="U56" i="12" s="1"/>
  <c r="U23" i="12"/>
  <c r="U55" i="12" s="1"/>
  <c r="U22" i="12"/>
  <c r="U21" i="12"/>
  <c r="U53" i="12" s="1"/>
  <c r="U20" i="12"/>
  <c r="C7" i="13" s="1"/>
  <c r="U19" i="12"/>
  <c r="U51" i="12" s="1"/>
  <c r="U18" i="12"/>
  <c r="C5" i="13" s="1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U14" i="12"/>
  <c r="B16" i="13" s="1"/>
  <c r="U13" i="12"/>
  <c r="B15" i="13" s="1"/>
  <c r="U12" i="12"/>
  <c r="B14" i="13" s="1"/>
  <c r="U11" i="12"/>
  <c r="B13" i="13" s="1"/>
  <c r="U10" i="12"/>
  <c r="B12" i="13" s="1"/>
  <c r="U9" i="12"/>
  <c r="B11" i="13" s="1"/>
  <c r="U8" i="12"/>
  <c r="B10" i="13" s="1"/>
  <c r="U7" i="12"/>
  <c r="B9" i="13" s="1"/>
  <c r="U6" i="12"/>
  <c r="B8" i="13" s="1"/>
  <c r="U5" i="12"/>
  <c r="B7" i="13" s="1"/>
  <c r="U4" i="12"/>
  <c r="B6" i="13" s="1"/>
  <c r="U3" i="12"/>
  <c r="B5" i="13" s="1"/>
  <c r="G5" i="8"/>
  <c r="L23" i="8"/>
  <c r="M23" i="8"/>
  <c r="N23" i="8"/>
  <c r="L24" i="8"/>
  <c r="M24" i="8"/>
  <c r="N24" i="8"/>
  <c r="L25" i="8"/>
  <c r="M25" i="8"/>
  <c r="N25" i="8"/>
  <c r="L26" i="8"/>
  <c r="M26" i="8"/>
  <c r="N26" i="8"/>
  <c r="L27" i="8"/>
  <c r="M27" i="8"/>
  <c r="N27" i="8"/>
  <c r="L28" i="8"/>
  <c r="M28" i="8"/>
  <c r="N28" i="8"/>
  <c r="L29" i="8"/>
  <c r="M29" i="8"/>
  <c r="N29" i="8"/>
  <c r="L30" i="8"/>
  <c r="M30" i="8"/>
  <c r="N30" i="8"/>
  <c r="L31" i="8"/>
  <c r="M31" i="8"/>
  <c r="N31" i="8"/>
  <c r="L32" i="8"/>
  <c r="M32" i="8"/>
  <c r="M33" i="8" s="1"/>
  <c r="N32" i="8"/>
  <c r="N33" i="8" s="1"/>
  <c r="N22" i="8"/>
  <c r="N21" i="8"/>
  <c r="M22" i="8"/>
  <c r="M21" i="8"/>
  <c r="L22" i="8"/>
  <c r="L21" i="8"/>
  <c r="G23" i="8"/>
  <c r="H23" i="8"/>
  <c r="I23" i="8"/>
  <c r="G24" i="8"/>
  <c r="H24" i="8"/>
  <c r="I24" i="8"/>
  <c r="G25" i="8"/>
  <c r="H25" i="8"/>
  <c r="I25" i="8"/>
  <c r="G26" i="8"/>
  <c r="H26" i="8"/>
  <c r="I26" i="8"/>
  <c r="G27" i="8"/>
  <c r="H27" i="8"/>
  <c r="I27" i="8"/>
  <c r="G28" i="8"/>
  <c r="H28" i="8"/>
  <c r="I28" i="8"/>
  <c r="G29" i="8"/>
  <c r="H29" i="8"/>
  <c r="I29" i="8"/>
  <c r="G30" i="8"/>
  <c r="H30" i="8"/>
  <c r="I30" i="8"/>
  <c r="G31" i="8"/>
  <c r="H31" i="8"/>
  <c r="I31" i="8"/>
  <c r="G32" i="8"/>
  <c r="H32" i="8"/>
  <c r="H33" i="8" s="1"/>
  <c r="I32" i="8"/>
  <c r="I33" i="8" s="1"/>
  <c r="I22" i="8"/>
  <c r="I21" i="8"/>
  <c r="H22" i="8"/>
  <c r="H21" i="8"/>
  <c r="G22" i="8"/>
  <c r="G21" i="8"/>
  <c r="B23" i="8"/>
  <c r="C23" i="8"/>
  <c r="D23" i="8"/>
  <c r="B24" i="8"/>
  <c r="C24" i="8"/>
  <c r="D24" i="8"/>
  <c r="B25" i="8"/>
  <c r="C25" i="8"/>
  <c r="D25" i="8"/>
  <c r="B26" i="8"/>
  <c r="C26" i="8"/>
  <c r="D26" i="8"/>
  <c r="B27" i="8"/>
  <c r="C27" i="8"/>
  <c r="D27" i="8"/>
  <c r="B28" i="8"/>
  <c r="F28" i="8" s="1"/>
  <c r="C28" i="8"/>
  <c r="E28" i="8" s="1"/>
  <c r="D28" i="8"/>
  <c r="B29" i="8"/>
  <c r="C29" i="8"/>
  <c r="D29" i="8"/>
  <c r="B30" i="8"/>
  <c r="C30" i="8"/>
  <c r="D30" i="8"/>
  <c r="B31" i="8"/>
  <c r="C31" i="8"/>
  <c r="D31" i="8"/>
  <c r="B32" i="8"/>
  <c r="C32" i="8"/>
  <c r="C33" i="8" s="1"/>
  <c r="D32" i="8"/>
  <c r="D22" i="8"/>
  <c r="D21" i="8"/>
  <c r="C22" i="8"/>
  <c r="C21" i="8"/>
  <c r="B22" i="8"/>
  <c r="B21" i="8"/>
  <c r="L7" i="8"/>
  <c r="M7" i="8"/>
  <c r="O7" i="8" s="1"/>
  <c r="N7" i="8"/>
  <c r="L8" i="8"/>
  <c r="P8" i="8" s="1"/>
  <c r="M8" i="8"/>
  <c r="N8" i="8"/>
  <c r="L9" i="8"/>
  <c r="M9" i="8"/>
  <c r="N9" i="8"/>
  <c r="L10" i="8"/>
  <c r="M10" i="8"/>
  <c r="N10" i="8"/>
  <c r="L11" i="8"/>
  <c r="M11" i="8"/>
  <c r="N11" i="8"/>
  <c r="L12" i="8"/>
  <c r="P12" i="8" s="1"/>
  <c r="M12" i="8"/>
  <c r="O12" i="8" s="1"/>
  <c r="N12" i="8"/>
  <c r="L13" i="8"/>
  <c r="M13" i="8"/>
  <c r="N13" i="8"/>
  <c r="L14" i="8"/>
  <c r="M14" i="8"/>
  <c r="N14" i="8"/>
  <c r="L15" i="8"/>
  <c r="M15" i="8"/>
  <c r="N15" i="8"/>
  <c r="L16" i="8"/>
  <c r="M16" i="8"/>
  <c r="M17" i="8" s="1"/>
  <c r="N16" i="8"/>
  <c r="N17" i="8" s="1"/>
  <c r="N6" i="8"/>
  <c r="N5" i="8"/>
  <c r="M6" i="8"/>
  <c r="M5" i="8"/>
  <c r="L6" i="8"/>
  <c r="O6" i="8" s="1"/>
  <c r="L5" i="8"/>
  <c r="G7" i="8"/>
  <c r="H7" i="8"/>
  <c r="J7" i="8" s="1"/>
  <c r="I7" i="8"/>
  <c r="G8" i="8"/>
  <c r="H8" i="8"/>
  <c r="I8" i="8"/>
  <c r="G9" i="8"/>
  <c r="H9" i="8"/>
  <c r="I9" i="8"/>
  <c r="G10" i="8"/>
  <c r="H10" i="8"/>
  <c r="I10" i="8"/>
  <c r="G11" i="8"/>
  <c r="H11" i="8"/>
  <c r="I11" i="8"/>
  <c r="G12" i="8"/>
  <c r="H12" i="8"/>
  <c r="I12" i="8"/>
  <c r="G13" i="8"/>
  <c r="H13" i="8"/>
  <c r="I13" i="8"/>
  <c r="G14" i="8"/>
  <c r="H14" i="8"/>
  <c r="I14" i="8"/>
  <c r="G15" i="8"/>
  <c r="H15" i="8"/>
  <c r="I15" i="8"/>
  <c r="G16" i="8"/>
  <c r="H16" i="8"/>
  <c r="H17" i="8" s="1"/>
  <c r="I16" i="8"/>
  <c r="I17" i="8" s="1"/>
  <c r="I6" i="8"/>
  <c r="I5" i="8"/>
  <c r="H6" i="8"/>
  <c r="H5" i="8"/>
  <c r="G6" i="8"/>
  <c r="A77" i="6"/>
  <c r="A62" i="6"/>
  <c r="A47" i="6"/>
  <c r="A31" i="6"/>
  <c r="C73" i="6"/>
  <c r="D73" i="6"/>
  <c r="E73" i="6"/>
  <c r="F73" i="6"/>
  <c r="G73" i="6"/>
  <c r="H73" i="6"/>
  <c r="I73" i="6"/>
  <c r="J73" i="6"/>
  <c r="K73" i="6"/>
  <c r="L73" i="6"/>
  <c r="M73" i="6"/>
  <c r="N73" i="6"/>
  <c r="O73" i="6"/>
  <c r="P73" i="6"/>
  <c r="Q73" i="6"/>
  <c r="R73" i="6"/>
  <c r="S73" i="6"/>
  <c r="T73" i="6"/>
  <c r="C74" i="6"/>
  <c r="D74" i="6"/>
  <c r="E74" i="6"/>
  <c r="F74" i="6"/>
  <c r="G74" i="6"/>
  <c r="H74" i="6"/>
  <c r="I74" i="6"/>
  <c r="J74" i="6"/>
  <c r="K74" i="6"/>
  <c r="L74" i="6"/>
  <c r="M74" i="6"/>
  <c r="N74" i="6"/>
  <c r="O74" i="6"/>
  <c r="P74" i="6"/>
  <c r="Q74" i="6"/>
  <c r="R74" i="6"/>
  <c r="S74" i="6"/>
  <c r="T74" i="6"/>
  <c r="C75" i="6"/>
  <c r="D75" i="6"/>
  <c r="E75" i="6"/>
  <c r="F75" i="6"/>
  <c r="G75" i="6"/>
  <c r="H75" i="6"/>
  <c r="I75" i="6"/>
  <c r="J75" i="6"/>
  <c r="K75" i="6"/>
  <c r="L75" i="6"/>
  <c r="M75" i="6"/>
  <c r="N75" i="6"/>
  <c r="O75" i="6"/>
  <c r="P75" i="6"/>
  <c r="Q75" i="6"/>
  <c r="R75" i="6"/>
  <c r="S75" i="6"/>
  <c r="T75" i="6"/>
  <c r="C76" i="6"/>
  <c r="D76" i="6"/>
  <c r="E76" i="6"/>
  <c r="F76" i="6"/>
  <c r="G76" i="6"/>
  <c r="H76" i="6"/>
  <c r="I76" i="6"/>
  <c r="J76" i="6"/>
  <c r="K76" i="6"/>
  <c r="L76" i="6"/>
  <c r="M76" i="6"/>
  <c r="N76" i="6"/>
  <c r="O76" i="6"/>
  <c r="P76" i="6"/>
  <c r="Q76" i="6"/>
  <c r="R76" i="6"/>
  <c r="S76" i="6"/>
  <c r="T76" i="6"/>
  <c r="B75" i="6"/>
  <c r="B74" i="6"/>
  <c r="C57" i="6"/>
  <c r="D57" i="6"/>
  <c r="E57" i="6"/>
  <c r="F57" i="6"/>
  <c r="G57" i="6"/>
  <c r="H57" i="6"/>
  <c r="I57" i="6"/>
  <c r="J57" i="6"/>
  <c r="K57" i="6"/>
  <c r="L57" i="6"/>
  <c r="M57" i="6"/>
  <c r="N57" i="6"/>
  <c r="O57" i="6"/>
  <c r="P57" i="6"/>
  <c r="Q57" i="6"/>
  <c r="R57" i="6"/>
  <c r="S57" i="6"/>
  <c r="T57" i="6"/>
  <c r="C58" i="6"/>
  <c r="D58" i="6"/>
  <c r="E58" i="6"/>
  <c r="F58" i="6"/>
  <c r="G58" i="6"/>
  <c r="H58" i="6"/>
  <c r="I58" i="6"/>
  <c r="J58" i="6"/>
  <c r="K58" i="6"/>
  <c r="L58" i="6"/>
  <c r="M58" i="6"/>
  <c r="N58" i="6"/>
  <c r="O58" i="6"/>
  <c r="P58" i="6"/>
  <c r="Q58" i="6"/>
  <c r="R58" i="6"/>
  <c r="S58" i="6"/>
  <c r="T58" i="6"/>
  <c r="C59" i="6"/>
  <c r="D59" i="6"/>
  <c r="E59" i="6"/>
  <c r="F59" i="6"/>
  <c r="G59" i="6"/>
  <c r="H59" i="6"/>
  <c r="I59" i="6"/>
  <c r="J59" i="6"/>
  <c r="K59" i="6"/>
  <c r="L59" i="6"/>
  <c r="M59" i="6"/>
  <c r="N59" i="6"/>
  <c r="O59" i="6"/>
  <c r="P59" i="6"/>
  <c r="Q59" i="6"/>
  <c r="R59" i="6"/>
  <c r="S59" i="6"/>
  <c r="T59" i="6"/>
  <c r="C60" i="6"/>
  <c r="D60" i="6"/>
  <c r="E60" i="6"/>
  <c r="F60" i="6"/>
  <c r="G60" i="6"/>
  <c r="H60" i="6"/>
  <c r="I60" i="6"/>
  <c r="J60" i="6"/>
  <c r="K60" i="6"/>
  <c r="L60" i="6"/>
  <c r="M60" i="6"/>
  <c r="N60" i="6"/>
  <c r="O60" i="6"/>
  <c r="P60" i="6"/>
  <c r="Q60" i="6"/>
  <c r="R60" i="6"/>
  <c r="S60" i="6"/>
  <c r="T60" i="6"/>
  <c r="C61" i="6"/>
  <c r="D61" i="6"/>
  <c r="E61" i="6"/>
  <c r="F61" i="6"/>
  <c r="G61" i="6"/>
  <c r="H61" i="6"/>
  <c r="I61" i="6"/>
  <c r="J61" i="6"/>
  <c r="K61" i="6"/>
  <c r="L61" i="6"/>
  <c r="M61" i="6"/>
  <c r="N61" i="6"/>
  <c r="O61" i="6"/>
  <c r="P61" i="6"/>
  <c r="Q61" i="6"/>
  <c r="R61" i="6"/>
  <c r="S61" i="6"/>
  <c r="T61" i="6"/>
  <c r="B61" i="6"/>
  <c r="B60" i="6"/>
  <c r="B59" i="6"/>
  <c r="B58" i="6"/>
  <c r="T77" i="6"/>
  <c r="C77" i="6"/>
  <c r="D77" i="6"/>
  <c r="E77" i="6"/>
  <c r="F77" i="6"/>
  <c r="G77" i="6"/>
  <c r="H77" i="6"/>
  <c r="I77" i="6"/>
  <c r="J77" i="6"/>
  <c r="K77" i="6"/>
  <c r="L77" i="6"/>
  <c r="M77" i="6"/>
  <c r="N77" i="6"/>
  <c r="O77" i="6"/>
  <c r="P77" i="6"/>
  <c r="Q77" i="6"/>
  <c r="R77" i="6"/>
  <c r="S77" i="6"/>
  <c r="B77" i="6"/>
  <c r="C62" i="6"/>
  <c r="D62" i="6"/>
  <c r="E62" i="6"/>
  <c r="F62" i="6"/>
  <c r="G62" i="6"/>
  <c r="H62" i="6"/>
  <c r="I62" i="6"/>
  <c r="J62" i="6"/>
  <c r="K62" i="6"/>
  <c r="L62" i="6"/>
  <c r="M62" i="6"/>
  <c r="N62" i="6"/>
  <c r="O62" i="6"/>
  <c r="P62" i="6"/>
  <c r="Q62" i="6"/>
  <c r="R62" i="6"/>
  <c r="S62" i="6"/>
  <c r="T62" i="6"/>
  <c r="B62" i="6"/>
  <c r="U37" i="6"/>
  <c r="D8" i="8" s="1"/>
  <c r="U38" i="6"/>
  <c r="D9" i="8" s="1"/>
  <c r="U39" i="6"/>
  <c r="D10" i="8" s="1"/>
  <c r="U40" i="6"/>
  <c r="D11" i="8" s="1"/>
  <c r="U41" i="6"/>
  <c r="D12" i="8" s="1"/>
  <c r="U42" i="6"/>
  <c r="D13" i="8" s="1"/>
  <c r="U44" i="6"/>
  <c r="D15" i="8" s="1"/>
  <c r="U45" i="6"/>
  <c r="U20" i="6"/>
  <c r="C7" i="8" s="1"/>
  <c r="U21" i="6"/>
  <c r="C8" i="8" s="1"/>
  <c r="U22" i="6"/>
  <c r="C9" i="8" s="1"/>
  <c r="U23" i="6"/>
  <c r="C10" i="8" s="1"/>
  <c r="U24" i="6"/>
  <c r="C11" i="8" s="1"/>
  <c r="U25" i="6"/>
  <c r="C12" i="8" s="1"/>
  <c r="U26" i="6"/>
  <c r="C13" i="8" s="1"/>
  <c r="U27" i="6"/>
  <c r="C14" i="8" s="1"/>
  <c r="U28" i="6"/>
  <c r="C15" i="8" s="1"/>
  <c r="U29" i="6"/>
  <c r="U19" i="6"/>
  <c r="C6" i="8" s="1"/>
  <c r="U18" i="6"/>
  <c r="C5" i="8" s="1"/>
  <c r="U5" i="6"/>
  <c r="B7" i="8" s="1"/>
  <c r="U6" i="6"/>
  <c r="B8" i="8" s="1"/>
  <c r="U7" i="6"/>
  <c r="B9" i="8" s="1"/>
  <c r="U8" i="6"/>
  <c r="B10" i="8" s="1"/>
  <c r="U9" i="6"/>
  <c r="B11" i="8" s="1"/>
  <c r="U10" i="6"/>
  <c r="B12" i="8" s="1"/>
  <c r="U11" i="6"/>
  <c r="B13" i="8" s="1"/>
  <c r="U12" i="6"/>
  <c r="B14" i="8" s="1"/>
  <c r="U13" i="6"/>
  <c r="B15" i="8" s="1"/>
  <c r="U14" i="6"/>
  <c r="B16" i="8" s="1"/>
  <c r="U4" i="6"/>
  <c r="B6" i="8" s="1"/>
  <c r="F32" i="8" l="1"/>
  <c r="D33" i="8"/>
  <c r="U76" i="6"/>
  <c r="U47" i="6"/>
  <c r="C16" i="8"/>
  <c r="C17" i="8" s="1"/>
  <c r="U31" i="6"/>
  <c r="U61" i="12"/>
  <c r="U31" i="12"/>
  <c r="U62" i="12" s="1"/>
  <c r="F32" i="15"/>
  <c r="K13" i="15"/>
  <c r="K27" i="15"/>
  <c r="K11" i="15"/>
  <c r="Q70" i="14"/>
  <c r="F9" i="15"/>
  <c r="F23" i="15"/>
  <c r="K7" i="15"/>
  <c r="F5" i="15"/>
  <c r="J30" i="15"/>
  <c r="E14" i="15"/>
  <c r="J14" i="15"/>
  <c r="E13" i="15"/>
  <c r="J29" i="15"/>
  <c r="E29" i="15"/>
  <c r="J28" i="15"/>
  <c r="E12" i="15"/>
  <c r="J12" i="15"/>
  <c r="E26" i="15"/>
  <c r="J26" i="15"/>
  <c r="J10" i="15"/>
  <c r="E10" i="15"/>
  <c r="J25" i="15"/>
  <c r="J24" i="15"/>
  <c r="E24" i="15"/>
  <c r="J23" i="15"/>
  <c r="J6" i="15"/>
  <c r="K32" i="15"/>
  <c r="K30" i="15"/>
  <c r="K28" i="15"/>
  <c r="K26" i="15"/>
  <c r="F26" i="15"/>
  <c r="K10" i="15"/>
  <c r="K24" i="15"/>
  <c r="F22" i="15"/>
  <c r="K6" i="15"/>
  <c r="F6" i="15"/>
  <c r="F31" i="13"/>
  <c r="P14" i="13"/>
  <c r="F30" i="13"/>
  <c r="K29" i="13"/>
  <c r="K13" i="13"/>
  <c r="K28" i="13"/>
  <c r="F26" i="13"/>
  <c r="K25" i="13"/>
  <c r="K9" i="13"/>
  <c r="F23" i="13"/>
  <c r="P6" i="13"/>
  <c r="K6" i="13"/>
  <c r="K21" i="13"/>
  <c r="K5" i="13"/>
  <c r="O16" i="13"/>
  <c r="J15" i="13"/>
  <c r="J30" i="13"/>
  <c r="J27" i="13"/>
  <c r="J26" i="13"/>
  <c r="J7" i="13"/>
  <c r="J22" i="13"/>
  <c r="E21" i="13"/>
  <c r="K14" i="13"/>
  <c r="J12" i="13"/>
  <c r="K11" i="13"/>
  <c r="J25" i="13"/>
  <c r="J5" i="13"/>
  <c r="P16" i="8"/>
  <c r="P14" i="8"/>
  <c r="K14" i="8"/>
  <c r="F29" i="8"/>
  <c r="K12" i="8"/>
  <c r="P27" i="8"/>
  <c r="K11" i="8"/>
  <c r="K25" i="8"/>
  <c r="K9" i="8"/>
  <c r="J30" i="8"/>
  <c r="E30" i="8"/>
  <c r="E14" i="8"/>
  <c r="U59" i="6"/>
  <c r="E13" i="8"/>
  <c r="U58" i="6"/>
  <c r="O10" i="8"/>
  <c r="J26" i="8"/>
  <c r="E26" i="8"/>
  <c r="J10" i="8"/>
  <c r="E9" i="8"/>
  <c r="E8" i="8"/>
  <c r="E7" i="8"/>
  <c r="O16" i="8"/>
  <c r="J31" i="8"/>
  <c r="E31" i="8"/>
  <c r="O14" i="8"/>
  <c r="F30" i="8"/>
  <c r="F14" i="8"/>
  <c r="F13" i="8"/>
  <c r="J12" i="8"/>
  <c r="F12" i="8"/>
  <c r="E12" i="8"/>
  <c r="E11" i="8"/>
  <c r="F11" i="8"/>
  <c r="E10" i="8"/>
  <c r="F10" i="8"/>
  <c r="J25" i="8"/>
  <c r="J9" i="8"/>
  <c r="F9" i="8"/>
  <c r="O8" i="8"/>
  <c r="E24" i="8"/>
  <c r="F8" i="8"/>
  <c r="J23" i="8"/>
  <c r="F7" i="8"/>
  <c r="P22" i="8"/>
  <c r="O22" i="8"/>
  <c r="P6" i="8"/>
  <c r="E22" i="8"/>
  <c r="F22" i="8"/>
  <c r="K6" i="8"/>
  <c r="F6" i="8"/>
  <c r="E6" i="8"/>
  <c r="D10" i="13"/>
  <c r="F10" i="13" s="1"/>
  <c r="K10" i="13"/>
  <c r="C14" i="13"/>
  <c r="E14" i="13" s="1"/>
  <c r="F5" i="13"/>
  <c r="E5" i="13"/>
  <c r="D8" i="13"/>
  <c r="F8" i="13" s="1"/>
  <c r="F28" i="13"/>
  <c r="F32" i="13"/>
  <c r="D12" i="13"/>
  <c r="F12" i="13" s="1"/>
  <c r="B77" i="14"/>
  <c r="Q67" i="14"/>
  <c r="K30" i="13"/>
  <c r="J10" i="13"/>
  <c r="F27" i="13"/>
  <c r="J9" i="13"/>
  <c r="J13" i="13"/>
  <c r="K15" i="13"/>
  <c r="J8" i="13"/>
  <c r="E24" i="13"/>
  <c r="E28" i="13"/>
  <c r="E32" i="13"/>
  <c r="O7" i="13"/>
  <c r="O11" i="13"/>
  <c r="K22" i="13"/>
  <c r="P8" i="13"/>
  <c r="P12" i="13"/>
  <c r="J22" i="15"/>
  <c r="K16" i="15"/>
  <c r="K8" i="15"/>
  <c r="K14" i="15"/>
  <c r="Q77" i="14"/>
  <c r="E15" i="15"/>
  <c r="E11" i="15"/>
  <c r="J15" i="15"/>
  <c r="E27" i="15"/>
  <c r="E23" i="15"/>
  <c r="J31" i="15"/>
  <c r="Q69" i="14"/>
  <c r="J13" i="15"/>
  <c r="K12" i="15"/>
  <c r="K21" i="15"/>
  <c r="J16" i="15"/>
  <c r="J8" i="15"/>
  <c r="F13" i="15"/>
  <c r="E9" i="15"/>
  <c r="K25" i="15"/>
  <c r="E16" i="15"/>
  <c r="F12" i="15"/>
  <c r="E32" i="15"/>
  <c r="F28" i="15"/>
  <c r="F24" i="15"/>
  <c r="F31" i="15"/>
  <c r="F27" i="15"/>
  <c r="K23" i="15"/>
  <c r="J7" i="15"/>
  <c r="E31" i="15"/>
  <c r="Q46" i="14"/>
  <c r="K5" i="15"/>
  <c r="F21" i="15"/>
  <c r="E6" i="15"/>
  <c r="F29" i="15"/>
  <c r="E21" i="15"/>
  <c r="F30" i="15"/>
  <c r="F15" i="15"/>
  <c r="K31" i="15"/>
  <c r="K9" i="15"/>
  <c r="F25" i="15"/>
  <c r="K29" i="15"/>
  <c r="J9" i="15"/>
  <c r="E25" i="15"/>
  <c r="Q56" i="14"/>
  <c r="F11" i="15"/>
  <c r="J11" i="15"/>
  <c r="U69" i="12"/>
  <c r="D6" i="13"/>
  <c r="F6" i="13" s="1"/>
  <c r="C8" i="13"/>
  <c r="E8" i="13" s="1"/>
  <c r="C10" i="13"/>
  <c r="E10" i="13" s="1"/>
  <c r="C12" i="13"/>
  <c r="E12" i="13" s="1"/>
  <c r="F22" i="13"/>
  <c r="P7" i="13"/>
  <c r="P11" i="13"/>
  <c r="P15" i="13"/>
  <c r="C16" i="13"/>
  <c r="U30" i="12"/>
  <c r="U52" i="12"/>
  <c r="D14" i="13"/>
  <c r="F14" i="13" s="1"/>
  <c r="D16" i="13"/>
  <c r="F16" i="13" s="1"/>
  <c r="U71" i="12"/>
  <c r="J6" i="13"/>
  <c r="J16" i="13"/>
  <c r="J24" i="13"/>
  <c r="J28" i="13"/>
  <c r="J32" i="13"/>
  <c r="U46" i="12"/>
  <c r="O12" i="13"/>
  <c r="K24" i="13"/>
  <c r="K26" i="13"/>
  <c r="K32" i="13"/>
  <c r="D7" i="13"/>
  <c r="F7" i="13" s="1"/>
  <c r="C9" i="13"/>
  <c r="E9" i="13" s="1"/>
  <c r="C11" i="13"/>
  <c r="E11" i="13" s="1"/>
  <c r="E25" i="13"/>
  <c r="E29" i="13"/>
  <c r="P5" i="13"/>
  <c r="P9" i="13"/>
  <c r="P13" i="13"/>
  <c r="U15" i="12"/>
  <c r="K7" i="13"/>
  <c r="C13" i="13"/>
  <c r="E13" i="13" s="1"/>
  <c r="C15" i="13"/>
  <c r="E15" i="13" s="1"/>
  <c r="J11" i="13"/>
  <c r="D13" i="13"/>
  <c r="F13" i="13" s="1"/>
  <c r="D15" i="13"/>
  <c r="F15" i="13" s="1"/>
  <c r="J21" i="13"/>
  <c r="J23" i="13"/>
  <c r="J29" i="13"/>
  <c r="J31" i="13"/>
  <c r="U50" i="12"/>
  <c r="C6" i="13"/>
  <c r="P10" i="13"/>
  <c r="F24" i="8"/>
  <c r="K15" i="8"/>
  <c r="F31" i="8"/>
  <c r="U73" i="6"/>
  <c r="K26" i="8"/>
  <c r="N4" i="8"/>
  <c r="D20" i="8"/>
  <c r="J16" i="8"/>
  <c r="J8" i="8"/>
  <c r="E32" i="8"/>
  <c r="J32" i="8"/>
  <c r="J28" i="8"/>
  <c r="J24" i="8"/>
  <c r="O32" i="8"/>
  <c r="O28" i="8"/>
  <c r="O24" i="8"/>
  <c r="J11" i="8"/>
  <c r="O15" i="8"/>
  <c r="O11" i="8"/>
  <c r="E23" i="8"/>
  <c r="J27" i="8"/>
  <c r="O27" i="8"/>
  <c r="O23" i="8"/>
  <c r="O31" i="8"/>
  <c r="E21" i="8"/>
  <c r="U61" i="6"/>
  <c r="J6" i="8"/>
  <c r="E27" i="8"/>
  <c r="U60" i="6"/>
  <c r="O30" i="8"/>
  <c r="O26" i="8"/>
  <c r="O13" i="8"/>
  <c r="O9" i="8"/>
  <c r="E25" i="8"/>
  <c r="J29" i="8"/>
  <c r="O25" i="8"/>
  <c r="E5" i="8"/>
  <c r="P13" i="8"/>
  <c r="K7" i="8"/>
  <c r="P7" i="8"/>
  <c r="F27" i="8"/>
  <c r="F23" i="8"/>
  <c r="K31" i="8"/>
  <c r="K23" i="8"/>
  <c r="P23" i="8"/>
  <c r="J15" i="8"/>
  <c r="K32" i="8"/>
  <c r="K29" i="8"/>
  <c r="G20" i="8"/>
  <c r="E15" i="8"/>
  <c r="K13" i="8"/>
  <c r="P9" i="8"/>
  <c r="F25" i="8"/>
  <c r="P29" i="8"/>
  <c r="P25" i="8"/>
  <c r="J13" i="8"/>
  <c r="E29" i="8"/>
  <c r="O29" i="8"/>
  <c r="J27" i="15"/>
  <c r="K22" i="15"/>
  <c r="J21" i="15"/>
  <c r="E28" i="15"/>
  <c r="E22" i="15"/>
  <c r="K15" i="15"/>
  <c r="J5" i="15"/>
  <c r="F14" i="15"/>
  <c r="E5" i="15"/>
  <c r="F16" i="15"/>
  <c r="F10" i="15"/>
  <c r="K4" i="15"/>
  <c r="K20" i="15" s="1"/>
  <c r="J4" i="15"/>
  <c r="J20" i="15" s="1"/>
  <c r="I4" i="15"/>
  <c r="I20" i="15" s="1"/>
  <c r="H4" i="15"/>
  <c r="H20" i="15" s="1"/>
  <c r="G4" i="15"/>
  <c r="G20" i="15" s="1"/>
  <c r="Q66" i="14"/>
  <c r="Q65" i="14"/>
  <c r="Q30" i="14"/>
  <c r="Q52" i="14"/>
  <c r="Q15" i="14"/>
  <c r="O62" i="14"/>
  <c r="N62" i="14"/>
  <c r="H62" i="14"/>
  <c r="P62" i="14"/>
  <c r="I62" i="14"/>
  <c r="K62" i="14"/>
  <c r="Q51" i="14"/>
  <c r="L62" i="14"/>
  <c r="B62" i="14"/>
  <c r="Q68" i="14"/>
  <c r="M62" i="14"/>
  <c r="C62" i="14"/>
  <c r="D62" i="14"/>
  <c r="Q50" i="14"/>
  <c r="P20" i="8"/>
  <c r="K4" i="8"/>
  <c r="P4" i="8"/>
  <c r="J4" i="8"/>
  <c r="O4" i="8"/>
  <c r="M4" i="8"/>
  <c r="G4" i="8"/>
  <c r="B20" i="8"/>
  <c r="N20" i="8"/>
  <c r="E20" i="8"/>
  <c r="M20" i="8"/>
  <c r="C20" i="8"/>
  <c r="I4" i="8"/>
  <c r="H4" i="8"/>
  <c r="K20" i="8"/>
  <c r="J20" i="8"/>
  <c r="P4" i="13"/>
  <c r="F20" i="13"/>
  <c r="O4" i="13"/>
  <c r="I4" i="13"/>
  <c r="I20" i="13"/>
  <c r="G4" i="13"/>
  <c r="K4" i="13"/>
  <c r="J4" i="13"/>
  <c r="E20" i="13"/>
  <c r="N4" i="13"/>
  <c r="M4" i="13"/>
  <c r="C20" i="13"/>
  <c r="H4" i="13"/>
  <c r="B20" i="13"/>
  <c r="G20" i="13"/>
  <c r="O13" i="13"/>
  <c r="P16" i="13"/>
  <c r="O15" i="13"/>
  <c r="O5" i="13"/>
  <c r="O8" i="13"/>
  <c r="O9" i="13"/>
  <c r="U74" i="6"/>
  <c r="D5" i="8"/>
  <c r="F5" i="8" s="1"/>
  <c r="U75" i="6"/>
  <c r="F11" i="13"/>
  <c r="F15" i="8"/>
  <c r="D16" i="8"/>
  <c r="F9" i="13"/>
  <c r="K12" i="13"/>
  <c r="F21" i="13"/>
  <c r="F25" i="13"/>
  <c r="F29" i="13"/>
  <c r="K16" i="13"/>
  <c r="K27" i="13"/>
  <c r="K8" i="13"/>
  <c r="K31" i="13"/>
  <c r="E7" i="13"/>
  <c r="E22" i="13"/>
  <c r="E26" i="13"/>
  <c r="E30" i="13"/>
  <c r="K23" i="13"/>
  <c r="E23" i="13"/>
  <c r="E27" i="13"/>
  <c r="E31" i="13"/>
  <c r="O6" i="13"/>
  <c r="O10" i="13"/>
  <c r="O14" i="13"/>
  <c r="U65" i="12"/>
  <c r="U77" i="12"/>
  <c r="U54" i="12"/>
  <c r="P32" i="8"/>
  <c r="P26" i="8"/>
  <c r="P31" i="8"/>
  <c r="P28" i="8"/>
  <c r="P30" i="8"/>
  <c r="P24" i="8"/>
  <c r="P21" i="8"/>
  <c r="O21" i="8"/>
  <c r="K30" i="8"/>
  <c r="K24" i="8"/>
  <c r="K27" i="8"/>
  <c r="K28" i="8"/>
  <c r="K22" i="8"/>
  <c r="J21" i="8"/>
  <c r="J22" i="8"/>
  <c r="K21" i="8"/>
  <c r="F26" i="8"/>
  <c r="F21" i="8"/>
  <c r="P10" i="8"/>
  <c r="P11" i="8"/>
  <c r="P15" i="8"/>
  <c r="P5" i="8"/>
  <c r="O5" i="8"/>
  <c r="K8" i="8"/>
  <c r="J14" i="8"/>
  <c r="K10" i="8"/>
  <c r="K16" i="8"/>
  <c r="K5" i="8"/>
  <c r="J5" i="8"/>
  <c r="F16" i="8" l="1"/>
  <c r="D17" i="8"/>
  <c r="E16" i="8"/>
  <c r="E16" i="13"/>
  <c r="C17" i="13"/>
  <c r="E33" i="13"/>
  <c r="F33" i="13"/>
  <c r="Q62" i="14"/>
  <c r="E33" i="15"/>
  <c r="J17" i="15"/>
  <c r="J17" i="13"/>
  <c r="F33" i="15"/>
  <c r="F17" i="15"/>
  <c r="K17" i="13"/>
  <c r="E17" i="13"/>
  <c r="E6" i="13"/>
  <c r="J33" i="15"/>
  <c r="K33" i="15"/>
  <c r="K17" i="15"/>
  <c r="E17" i="15"/>
  <c r="F17" i="13"/>
  <c r="P17" i="13"/>
  <c r="O17" i="13"/>
  <c r="K33" i="13"/>
  <c r="J33" i="13"/>
  <c r="P33" i="8" l="1"/>
  <c r="O33" i="8"/>
  <c r="J33" i="8"/>
  <c r="K33" i="8"/>
  <c r="E33" i="8"/>
  <c r="F33" i="8"/>
  <c r="P17" i="8"/>
  <c r="O17" i="8"/>
  <c r="K17" i="8"/>
  <c r="J17" i="8"/>
  <c r="F17" i="8"/>
  <c r="E17" i="8"/>
  <c r="U57" i="6"/>
  <c r="B57" i="6"/>
  <c r="B72" i="6"/>
  <c r="C72" i="6"/>
  <c r="D72" i="6"/>
  <c r="E72" i="6"/>
  <c r="F72" i="6"/>
  <c r="G72" i="6"/>
  <c r="H72" i="6"/>
  <c r="I72" i="6"/>
  <c r="J72" i="6"/>
  <c r="K72" i="6"/>
  <c r="L72" i="6"/>
  <c r="M72" i="6"/>
  <c r="N72" i="6"/>
  <c r="O72" i="6"/>
  <c r="P72" i="6"/>
  <c r="Q72" i="6"/>
  <c r="R72" i="6"/>
  <c r="S72" i="6"/>
  <c r="T72" i="6"/>
  <c r="U72" i="6"/>
  <c r="U56" i="6" l="1"/>
  <c r="T56" i="6"/>
  <c r="S56" i="6"/>
  <c r="R56" i="6"/>
  <c r="Q56" i="6"/>
  <c r="P56" i="6"/>
  <c r="O56" i="6"/>
  <c r="N56" i="6"/>
  <c r="M56" i="6"/>
  <c r="L56" i="6"/>
  <c r="K56" i="6"/>
  <c r="J56" i="6"/>
  <c r="I56" i="6"/>
  <c r="H56" i="6"/>
  <c r="G56" i="6"/>
  <c r="F56" i="6"/>
  <c r="E56" i="6"/>
  <c r="D56" i="6"/>
  <c r="C56" i="6"/>
  <c r="B56" i="6"/>
  <c r="U55" i="6"/>
  <c r="T55" i="6"/>
  <c r="S55" i="6"/>
  <c r="R55" i="6"/>
  <c r="Q55" i="6"/>
  <c r="P55" i="6"/>
  <c r="O55" i="6"/>
  <c r="N55" i="6"/>
  <c r="M55" i="6"/>
  <c r="L55" i="6"/>
  <c r="K55" i="6"/>
  <c r="J55" i="6"/>
  <c r="I55" i="6"/>
  <c r="H55" i="6"/>
  <c r="G55" i="6"/>
  <c r="F55" i="6"/>
  <c r="E55" i="6"/>
  <c r="D55" i="6"/>
  <c r="C55" i="6"/>
  <c r="B55" i="6"/>
  <c r="U54" i="6"/>
  <c r="T54" i="6"/>
  <c r="S54" i="6"/>
  <c r="R54" i="6"/>
  <c r="Q54" i="6"/>
  <c r="P54" i="6"/>
  <c r="O54" i="6"/>
  <c r="N54" i="6"/>
  <c r="M54" i="6"/>
  <c r="L54" i="6"/>
  <c r="K54" i="6"/>
  <c r="J54" i="6"/>
  <c r="I54" i="6"/>
  <c r="H54" i="6"/>
  <c r="G54" i="6"/>
  <c r="F54" i="6"/>
  <c r="E54" i="6"/>
  <c r="D54" i="6"/>
  <c r="C54" i="6"/>
  <c r="B54" i="6"/>
  <c r="U53" i="6"/>
  <c r="T53" i="6"/>
  <c r="S53" i="6"/>
  <c r="R53" i="6"/>
  <c r="Q53" i="6"/>
  <c r="P53" i="6"/>
  <c r="O53" i="6"/>
  <c r="N53" i="6"/>
  <c r="M53" i="6"/>
  <c r="L53" i="6"/>
  <c r="K53" i="6"/>
  <c r="J53" i="6"/>
  <c r="I53" i="6"/>
  <c r="H53" i="6"/>
  <c r="G53" i="6"/>
  <c r="F53" i="6"/>
  <c r="E53" i="6"/>
  <c r="D53" i="6"/>
  <c r="C53" i="6"/>
  <c r="B53" i="6"/>
  <c r="U52" i="6"/>
  <c r="T52" i="6"/>
  <c r="S52" i="6"/>
  <c r="R52" i="6"/>
  <c r="Q52" i="6"/>
  <c r="P52" i="6"/>
  <c r="O52" i="6"/>
  <c r="N52" i="6"/>
  <c r="M52" i="6"/>
  <c r="L52" i="6"/>
  <c r="K52" i="6"/>
  <c r="J52" i="6"/>
  <c r="I52" i="6"/>
  <c r="H52" i="6"/>
  <c r="G52" i="6"/>
  <c r="F52" i="6"/>
  <c r="E52" i="6"/>
  <c r="D52" i="6"/>
  <c r="C52" i="6"/>
  <c r="B52" i="6"/>
  <c r="U51" i="6"/>
  <c r="T51" i="6"/>
  <c r="S51" i="6"/>
  <c r="R51" i="6"/>
  <c r="Q51" i="6"/>
  <c r="P51" i="6"/>
  <c r="O51" i="6"/>
  <c r="N51" i="6"/>
  <c r="M51" i="6"/>
  <c r="L51" i="6"/>
  <c r="K51" i="6"/>
  <c r="J51" i="6"/>
  <c r="I51" i="6"/>
  <c r="H51" i="6"/>
  <c r="G51" i="6"/>
  <c r="F51" i="6"/>
  <c r="E51" i="6"/>
  <c r="D51" i="6"/>
  <c r="C51" i="6"/>
  <c r="B51" i="6"/>
  <c r="U50" i="6"/>
  <c r="T50" i="6"/>
  <c r="S50" i="6"/>
  <c r="R50" i="6"/>
  <c r="Q50" i="6"/>
  <c r="P50" i="6"/>
  <c r="O50" i="6"/>
  <c r="N50" i="6"/>
  <c r="M50" i="6"/>
  <c r="L50" i="6"/>
  <c r="K50" i="6"/>
  <c r="J50" i="6"/>
  <c r="I50" i="6"/>
  <c r="H50" i="6"/>
  <c r="G50" i="6"/>
  <c r="F50" i="6"/>
  <c r="E50" i="6"/>
  <c r="D50" i="6"/>
  <c r="C50" i="6"/>
  <c r="U71" i="6"/>
  <c r="T71" i="6"/>
  <c r="S71" i="6"/>
  <c r="R71" i="6"/>
  <c r="Q71" i="6"/>
  <c r="P71" i="6"/>
  <c r="O71" i="6"/>
  <c r="N71" i="6"/>
  <c r="M71" i="6"/>
  <c r="L71" i="6"/>
  <c r="K71" i="6"/>
  <c r="J71" i="6"/>
  <c r="I71" i="6"/>
  <c r="H71" i="6"/>
  <c r="G71" i="6"/>
  <c r="F71" i="6"/>
  <c r="E71" i="6"/>
  <c r="D71" i="6"/>
  <c r="C71" i="6"/>
  <c r="B71" i="6"/>
  <c r="U70" i="6"/>
  <c r="T70" i="6"/>
  <c r="S70" i="6"/>
  <c r="R70" i="6"/>
  <c r="Q70" i="6"/>
  <c r="P70" i="6"/>
  <c r="O70" i="6"/>
  <c r="N70" i="6"/>
  <c r="M70" i="6"/>
  <c r="L70" i="6"/>
  <c r="K70" i="6"/>
  <c r="J70" i="6"/>
  <c r="I70" i="6"/>
  <c r="H70" i="6"/>
  <c r="G70" i="6"/>
  <c r="F70" i="6"/>
  <c r="E70" i="6"/>
  <c r="D70" i="6"/>
  <c r="C70" i="6"/>
  <c r="B70" i="6"/>
  <c r="U69" i="6"/>
  <c r="T69" i="6"/>
  <c r="S69" i="6"/>
  <c r="R69" i="6"/>
  <c r="Q69" i="6"/>
  <c r="P69" i="6"/>
  <c r="O69" i="6"/>
  <c r="N69" i="6"/>
  <c r="M69" i="6"/>
  <c r="L69" i="6"/>
  <c r="K69" i="6"/>
  <c r="J69" i="6"/>
  <c r="I69" i="6"/>
  <c r="H69" i="6"/>
  <c r="G69" i="6"/>
  <c r="F69" i="6"/>
  <c r="E69" i="6"/>
  <c r="D69" i="6"/>
  <c r="C69" i="6"/>
  <c r="B69" i="6"/>
  <c r="U68" i="6"/>
  <c r="T68" i="6"/>
  <c r="S68" i="6"/>
  <c r="R68" i="6"/>
  <c r="Q68" i="6"/>
  <c r="P68" i="6"/>
  <c r="O68" i="6"/>
  <c r="N68" i="6"/>
  <c r="M68" i="6"/>
  <c r="L68" i="6"/>
  <c r="K68" i="6"/>
  <c r="J68" i="6"/>
  <c r="I68" i="6"/>
  <c r="H68" i="6"/>
  <c r="G68" i="6"/>
  <c r="F68" i="6"/>
  <c r="E68" i="6"/>
  <c r="D68" i="6"/>
  <c r="C68" i="6"/>
  <c r="B68" i="6"/>
  <c r="U67" i="6"/>
  <c r="T67" i="6"/>
  <c r="S67" i="6"/>
  <c r="R67" i="6"/>
  <c r="Q67" i="6"/>
  <c r="P67" i="6"/>
  <c r="O67" i="6"/>
  <c r="N67" i="6"/>
  <c r="M67" i="6"/>
  <c r="L67" i="6"/>
  <c r="K67" i="6"/>
  <c r="J67" i="6"/>
  <c r="I67" i="6"/>
  <c r="H67" i="6"/>
  <c r="G67" i="6"/>
  <c r="F67" i="6"/>
  <c r="E67" i="6"/>
  <c r="D67" i="6"/>
  <c r="C67" i="6"/>
  <c r="B67" i="6"/>
  <c r="U66" i="6"/>
  <c r="T66" i="6"/>
  <c r="S66" i="6"/>
  <c r="R66" i="6"/>
  <c r="Q66" i="6"/>
  <c r="P66" i="6"/>
  <c r="O66" i="6"/>
  <c r="N66" i="6"/>
  <c r="M66" i="6"/>
  <c r="L66" i="6"/>
  <c r="K66" i="6"/>
  <c r="J66" i="6"/>
  <c r="I66" i="6"/>
  <c r="H66" i="6"/>
  <c r="G66" i="6"/>
  <c r="F66" i="6"/>
  <c r="E66" i="6"/>
  <c r="D66" i="6"/>
  <c r="C66" i="6"/>
  <c r="B66" i="6"/>
  <c r="U65" i="6"/>
  <c r="T65" i="6"/>
  <c r="S65" i="6"/>
  <c r="R65" i="6"/>
  <c r="Q65" i="6"/>
  <c r="P65" i="6"/>
  <c r="O65" i="6"/>
  <c r="N65" i="6"/>
  <c r="M65" i="6"/>
  <c r="L65" i="6"/>
  <c r="K65" i="6"/>
  <c r="J65" i="6"/>
  <c r="I65" i="6"/>
  <c r="H65" i="6"/>
  <c r="G65" i="6"/>
  <c r="F65" i="6"/>
  <c r="E65" i="6"/>
  <c r="D65" i="6"/>
  <c r="C65" i="6"/>
  <c r="C64" i="6"/>
  <c r="D64" i="6"/>
  <c r="E64" i="6"/>
  <c r="F64" i="6"/>
  <c r="G64" i="6"/>
  <c r="H64" i="6"/>
  <c r="I64" i="6"/>
  <c r="J64" i="6"/>
  <c r="K64" i="6"/>
  <c r="L64" i="6"/>
  <c r="M64" i="6"/>
  <c r="N64" i="6"/>
  <c r="O64" i="6"/>
  <c r="P64" i="6"/>
  <c r="Q64" i="6"/>
  <c r="R64" i="6"/>
  <c r="S64" i="6"/>
  <c r="T64" i="6"/>
  <c r="U64" i="6"/>
  <c r="B64" i="6"/>
  <c r="R49" i="6"/>
  <c r="S49" i="6"/>
  <c r="T49" i="6"/>
  <c r="U49" i="6"/>
  <c r="T46" i="6"/>
  <c r="S46" i="6"/>
  <c r="R46" i="6"/>
  <c r="Q46" i="6"/>
  <c r="P46" i="6"/>
  <c r="O46" i="6"/>
  <c r="N46" i="6"/>
  <c r="M46" i="6"/>
  <c r="L46" i="6"/>
  <c r="K46" i="6"/>
  <c r="J46" i="6"/>
  <c r="I46" i="6"/>
  <c r="H46" i="6"/>
  <c r="G46" i="6"/>
  <c r="F46" i="6"/>
  <c r="E46" i="6"/>
  <c r="D46" i="6"/>
  <c r="C46" i="6"/>
  <c r="B46" i="6"/>
  <c r="U46" i="6" l="1"/>
  <c r="T30" i="6" l="1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B30" i="6"/>
  <c r="U30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U77" i="6" l="1"/>
  <c r="U62" i="6"/>
  <c r="B65" i="6"/>
  <c r="B50" i="6"/>
  <c r="Q49" i="6"/>
  <c r="P49" i="6"/>
  <c r="O49" i="6"/>
  <c r="N49" i="6"/>
  <c r="M49" i="6"/>
  <c r="L49" i="6"/>
  <c r="K49" i="6"/>
  <c r="J49" i="6"/>
  <c r="I49" i="6"/>
  <c r="H49" i="6"/>
  <c r="G49" i="6"/>
  <c r="F49" i="6"/>
  <c r="E49" i="6"/>
  <c r="D49" i="6"/>
  <c r="C49" i="6"/>
  <c r="B49" i="6"/>
</calcChain>
</file>

<file path=xl/sharedStrings.xml><?xml version="1.0" encoding="utf-8"?>
<sst xmlns="http://schemas.openxmlformats.org/spreadsheetml/2006/main" count="585" uniqueCount="89">
  <si>
    <t>Σύνολο</t>
  </si>
  <si>
    <t>Ιανουάριος</t>
  </si>
  <si>
    <t>Φεβρουάριος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</si>
  <si>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</si>
  <si>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</si>
  <si>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</si>
  <si>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</si>
  <si>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</si>
  <si>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</si>
  <si>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</si>
  <si>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</si>
  <si>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</si>
  <si>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</si>
  <si>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 xml:space="preserve">Tρέχον έτος </t>
  </si>
  <si>
    <t>Nυμφαία</t>
  </si>
  <si>
    <t>Νίκη</t>
  </si>
  <si>
    <t>Κρυσταλλoπηγή</t>
  </si>
  <si>
    <t>Αγ. Κωνσταντίνος</t>
  </si>
  <si>
    <t>Ορμένιο</t>
  </si>
  <si>
    <t>Κυπρίνος</t>
  </si>
  <si>
    <t>Καστανιές</t>
  </si>
  <si>
    <t>Κήποι</t>
  </si>
  <si>
    <t>Δοϊράνη</t>
  </si>
  <si>
    <t>Εύζωνοι</t>
  </si>
  <si>
    <t>Κακαβιά</t>
  </si>
  <si>
    <t>Μέρτζανη</t>
  </si>
  <si>
    <t>Εξοχή</t>
  </si>
  <si>
    <t>Προμαχώνας</t>
  </si>
  <si>
    <t>Σαγιάδα</t>
  </si>
  <si>
    <t>Πηγή: Μεθοριακοί  σταθμοί – Επεξεργασία: INSETE Intelligence</t>
  </si>
  <si>
    <t>Aλβανία</t>
  </si>
  <si>
    <t>Βουλγαρία</t>
  </si>
  <si>
    <t>Τουρκία</t>
  </si>
  <si>
    <t>Βλ. Παράρτημα</t>
  </si>
  <si>
    <t>Πίνακας 6. Οδικές αφίξεις ανά χώρα προέλευσης</t>
  </si>
  <si>
    <t>Βόρεια Μακεδονία</t>
  </si>
  <si>
    <t>Αθήνα</t>
  </si>
  <si>
    <t>Θεσσαλονίκη</t>
  </si>
  <si>
    <t>Ρόδος</t>
  </si>
  <si>
    <t>Κως</t>
  </si>
  <si>
    <t>Kάρπαθος</t>
  </si>
  <si>
    <t>Ηράκλειο</t>
  </si>
  <si>
    <t xml:space="preserve">Χανιά </t>
  </si>
  <si>
    <t>Κέρκυρα</t>
  </si>
  <si>
    <t>Ζάκυνθος</t>
  </si>
  <si>
    <t>Κεφαλονιά</t>
  </si>
  <si>
    <t xml:space="preserve">Άκτιο </t>
  </si>
  <si>
    <t>Μύκονος</t>
  </si>
  <si>
    <t>Σαντορίνη</t>
  </si>
  <si>
    <t>Άραξος</t>
  </si>
  <si>
    <t>Καλαμάτα</t>
  </si>
  <si>
    <t>Σάμος</t>
  </si>
  <si>
    <t>Σκιάθος</t>
  </si>
  <si>
    <t>Καβάλα</t>
  </si>
  <si>
    <t>Μυτιλήνη</t>
  </si>
  <si>
    <t>Πηγή: Υπηρεσία Πολιτικής Αεροπορίας (ΥΠΑ)  και Διεθνής  Αερολιμένας Αθηνών (ΔΑΑ) - Επεξεργασία: INSETE Intelligence</t>
  </si>
  <si>
    <t>Πάρος</t>
  </si>
  <si>
    <t>Περιφερειακά αεροδρόμια</t>
  </si>
  <si>
    <t>Δωδεκάνησα</t>
  </si>
  <si>
    <t>Πίνακας 2. Διεθνείς αεροπορικές αφίξεις ανά γεωγραφική ενότητα</t>
  </si>
  <si>
    <t>Κυκλάδες</t>
  </si>
  <si>
    <t>Κρήτη</t>
  </si>
  <si>
    <t>Ιόνια Νησιά</t>
  </si>
  <si>
    <t>Πελοπόννησος</t>
  </si>
  <si>
    <t>Γεωγραφική ενότητα</t>
  </si>
  <si>
    <t>Χώρες</t>
  </si>
  <si>
    <t>Πίνακας 4. Αεροπορικές αφίξεις εσωτερικού ανά γεωγραφική ενότητα</t>
  </si>
  <si>
    <t>Χώρες 
Ζώνης Ευρώ</t>
  </si>
  <si>
    <t>εκ των οποίων</t>
  </si>
  <si>
    <t>Χώρες εκτός Ζώνης Ευρώ</t>
  </si>
  <si>
    <t>Λοιπές Χώρες</t>
  </si>
  <si>
    <t>Σύνολο 
Έρ. Συνόρων</t>
  </si>
  <si>
    <t>Γαλλία</t>
  </si>
  <si>
    <t>Γερμανία</t>
  </si>
  <si>
    <t>Ην. Βασίλειο</t>
  </si>
  <si>
    <t>ΗΠΑ</t>
  </si>
  <si>
    <t>Ρωσία</t>
  </si>
  <si>
    <t xml:space="preserve">Πίνακας 7. Αφίξεις σε χιλιάδες </t>
  </si>
  <si>
    <t>Πηγή:  Τράπεζα της Ελλάδας - Επεξεργασία στοιχείων: INSETE Intelligence</t>
  </si>
  <si>
    <t>Κρουαζιέρες</t>
  </si>
  <si>
    <t>Πίνακας 8. Εισπράξεις σε εκατομμύρια €</t>
  </si>
  <si>
    <t>Χώρες ΕΕ-27</t>
  </si>
  <si>
    <t>Πίνακας 1. Διεθνείς αεροπορικές αφίξεις στα κυριότερα αεροδρόμια, Δεκέμβριος 2022</t>
  </si>
  <si>
    <t>Δ2022/21</t>
  </si>
  <si>
    <t>Δ2022/19</t>
  </si>
  <si>
    <t>Πίνακας 3. Αεροπορικές αφίξεις εσωτερικού στα κυριότερα αεροδρόμια, Δεκέμβριος 2022</t>
  </si>
  <si>
    <t>Πίνακας 5. Οδικές αφίξεις, Δεκέμβριος 2022</t>
  </si>
  <si>
    <t>Δ2022/2021</t>
  </si>
  <si>
    <t>Δ2022/2019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</si>
</sst>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161"/>
      <scheme val="minor"/>
    </font>
    <font>
      <sz val="11"/>
      <color theme="0"/>
      <name val="Calibri"/>
      <family val="2"/>
      <scheme val="minor"/>
    </font>
    <font>
      <sz val="10"/>
      <name val="Arial"/>
      <family val="2"/>
      <charset val="161"/>
    </font>
    <font>
      <sz val="8"/>
      <name val="Calibri"/>
      <family val="2"/>
      <scheme val="minor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2060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Verdana"/>
      <family val="2"/>
    </font>
    <font>
      <b/>
      <sz val="8"/>
      <color theme="0"/>
      <name val="Verdana"/>
      <family val="2"/>
      <charset val="161"/>
    </font>
    <font>
      <sz val="8"/>
      <color theme="3" tint="-0.499984740745262"/>
      <name val="Verdana"/>
      <family val="2"/>
      <charset val="161"/>
    </font>
    <font>
      <b/>
      <sz val="8"/>
      <color theme="3" tint="-0.499984740745262"/>
      <name val="Verdana"/>
      <family val="2"/>
    </font>
    <font>
      <b/>
      <sz val="8"/>
      <color theme="3" tint="-0.499984740745262"/>
      <name val="Verdana"/>
      <family val="2"/>
      <charset val="161"/>
    </font>
    <font>
      <sz val="8"/>
      <color theme="4" tint="0.39997558519241921"/>
      <name val="Verdana"/>
      <family val="2"/>
      <charset val="161"/>
    </font>
    <font>
      <b/>
      <sz val="9"/>
      <color theme="1"/>
      <name val="Verdana"/>
      <family val="2"/>
      <charset val="161"/>
    </font>
    <font>
      <sz val="9"/>
      <color theme="1"/>
      <name val="Arial"/>
      <family val="2"/>
      <charset val="161"/>
    </font>
    <font>
      <b/>
      <sz val="9"/>
      <color theme="0"/>
      <name val="Verdana"/>
      <family val="2"/>
      <charset val="161"/>
    </font>
    <font>
      <sz val="9"/>
      <color theme="3" tint="-0.499984740745262"/>
      <name val="Verdana"/>
      <family val="2"/>
      <charset val="161"/>
    </font>
    <font>
      <b/>
      <sz val="9"/>
      <color theme="3" tint="-0.499984740745262"/>
      <name val="Verdana"/>
      <family val="2"/>
      <charset val="161"/>
    </font>
    <font>
      <b/>
      <sz val="9"/>
      <color theme="1"/>
      <name val="Arial"/>
      <family val="2"/>
      <charset val="161"/>
    </font>
    <font>
      <sz val="9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C6EFCE"/>
      </patternFill>
    </fill>
    <fill>
      <patternFill patternType="solid">
        <fgColor theme="4" tint="-0.499984740745262"/>
        <bgColor theme="4"/>
      </patternFill>
    </fill>
    <fill>
      <patternFill patternType="solid">
        <fgColor theme="4" tint="-0.249977111117893"/>
        <bgColor theme="4"/>
      </patternFill>
    </fill>
  </fills>
  <borders count="7">
    <border>
      <left/>
      <right/>
      <top/>
      <bottom/>
      <diagonal/>
    </border>
    <border>
      <left style="thin">
        <color theme="4" tint="-0.249977111117893"/>
      </left>
      <right/>
      <top/>
      <bottom/>
      <diagonal/>
    </border>
    <border>
      <left/>
      <right style="thin">
        <color theme="4" tint="-0.249977111117893"/>
      </right>
      <top/>
      <bottom/>
      <diagonal/>
    </border>
    <border>
      <left style="thin">
        <color theme="4" tint="-0.249977111117893"/>
      </left>
      <right/>
      <top/>
      <bottom style="thin">
        <color theme="4" tint="0.39997558519241921"/>
      </bottom>
      <diagonal/>
    </border>
    <border>
      <left/>
      <right style="thin">
        <color rgb="FF0070C0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rgb="FF0070C0"/>
      </right>
      <top/>
      <bottom style="double">
        <color indexed="64"/>
      </bottom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15" fillId="4" borderId="0" applyNumberFormat="0" applyBorder="0" applyAlignment="0" applyProtection="0"/>
  </cellStyleXfs>
  <cellXfs count="113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3" fontId="9" fillId="0" borderId="0" xfId="0" applyNumberFormat="1" applyFont="1"/>
    <xf numFmtId="3" fontId="9" fillId="0" borderId="0" xfId="0" applyNumberFormat="1" applyFont="1" applyAlignment="1">
      <alignment horizontal="right"/>
    </xf>
    <xf numFmtId="164" fontId="9" fillId="0" borderId="0" xfId="1" applyNumberFormat="1" applyFont="1" applyFill="1" applyBorder="1" applyAlignment="1">
      <alignment horizontal="right"/>
    </xf>
    <xf numFmtId="3" fontId="8" fillId="0" borderId="0" xfId="0" applyNumberFormat="1" applyFont="1"/>
    <xf numFmtId="3" fontId="8" fillId="0" borderId="0" xfId="0" applyNumberFormat="1" applyFont="1" applyAlignment="1">
      <alignment horizontal="right"/>
    </xf>
    <xf numFmtId="0" fontId="8" fillId="0" borderId="0" xfId="0" applyFont="1"/>
    <xf numFmtId="0" fontId="9" fillId="0" borderId="0" xfId="0" applyFont="1"/>
    <xf numFmtId="0" fontId="10" fillId="0" borderId="0" xfId="2" applyFont="1" applyAlignment="1">
      <alignment horizontal="left" readingOrder="1"/>
    </xf>
    <xf numFmtId="0" fontId="8" fillId="0" borderId="0" xfId="0" applyFont="1" applyAlignment="1">
      <alignment horizontal="right"/>
    </xf>
    <xf numFmtId="0" fontId="11" fillId="0" borderId="0" xfId="2" applyFont="1" applyAlignment="1">
      <alignment horizontal="right"/>
    </xf>
    <xf numFmtId="0" fontId="11" fillId="0" borderId="0" xfId="2" applyFont="1"/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/>
    <xf numFmtId="0" fontId="12" fillId="0" borderId="0" xfId="0" applyFont="1" applyAlignment="1">
      <alignment horizontal="right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9" fillId="0" borderId="0" xfId="0" applyFont="1" applyAlignment="1">
      <alignment horizontal="center"/>
    </xf>
    <xf numFmtId="0" fontId="17" fillId="0" borderId="0" xfId="0" applyFont="1"/>
    <xf numFmtId="0" fontId="18" fillId="5" borderId="0" xfId="5" applyFont="1" applyFill="1" applyBorder="1" applyAlignment="1">
      <alignment horizontal="left" vertical="center"/>
    </xf>
    <xf numFmtId="0" fontId="18" fillId="6" borderId="1" xfId="5" applyFont="1" applyFill="1" applyBorder="1" applyAlignment="1">
      <alignment horizontal="center" vertical="center"/>
    </xf>
    <xf numFmtId="0" fontId="18" fillId="6" borderId="0" xfId="5" applyFont="1" applyFill="1" applyBorder="1" applyAlignment="1">
      <alignment horizontal="center" vertical="center"/>
    </xf>
    <xf numFmtId="0" fontId="18" fillId="6" borderId="2" xfId="5" applyFont="1" applyFill="1" applyBorder="1" applyAlignment="1">
      <alignment horizontal="center" vertical="center"/>
    </xf>
    <xf numFmtId="9" fontId="19" fillId="2" borderId="0" xfId="1" applyFont="1" applyFill="1" applyBorder="1" applyAlignment="1">
      <alignment vertical="center"/>
    </xf>
    <xf numFmtId="3" fontId="19" fillId="2" borderId="0" xfId="1" applyNumberFormat="1" applyFont="1" applyFill="1" applyBorder="1" applyAlignment="1">
      <alignment horizontal="center" vertical="center"/>
    </xf>
    <xf numFmtId="3" fontId="2" fillId="0" borderId="0" xfId="0" applyNumberFormat="1" applyFont="1"/>
    <xf numFmtId="9" fontId="19" fillId="0" borderId="0" xfId="1" applyFont="1" applyBorder="1" applyAlignment="1">
      <alignment vertical="center"/>
    </xf>
    <xf numFmtId="3" fontId="19" fillId="0" borderId="0" xfId="1" applyNumberFormat="1" applyFont="1" applyBorder="1" applyAlignment="1">
      <alignment horizontal="center" vertical="center"/>
    </xf>
    <xf numFmtId="1" fontId="2" fillId="0" borderId="0" xfId="0" applyNumberFormat="1" applyFont="1"/>
    <xf numFmtId="9" fontId="20" fillId="2" borderId="0" xfId="1" applyFont="1" applyFill="1" applyBorder="1" applyAlignment="1">
      <alignment vertical="center"/>
    </xf>
    <xf numFmtId="3" fontId="20" fillId="2" borderId="0" xfId="1" applyNumberFormat="1" applyFont="1" applyFill="1" applyBorder="1" applyAlignment="1">
      <alignment horizontal="center" vertical="center"/>
    </xf>
    <xf numFmtId="9" fontId="21" fillId="2" borderId="0" xfId="1" applyFont="1" applyFill="1" applyBorder="1" applyAlignment="1">
      <alignment vertical="center"/>
    </xf>
    <xf numFmtId="3" fontId="16" fillId="0" borderId="0" xfId="0" applyNumberFormat="1" applyFont="1"/>
    <xf numFmtId="0" fontId="16" fillId="0" borderId="0" xfId="0" applyFont="1"/>
    <xf numFmtId="9" fontId="21" fillId="0" borderId="0" xfId="1" applyFont="1" applyBorder="1" applyAlignment="1">
      <alignment vertical="center"/>
    </xf>
    <xf numFmtId="3" fontId="21" fillId="0" borderId="0" xfId="1" applyNumberFormat="1" applyFont="1" applyBorder="1" applyAlignment="1">
      <alignment horizontal="center" vertical="center"/>
    </xf>
    <xf numFmtId="1" fontId="16" fillId="0" borderId="0" xfId="0" applyNumberFormat="1" applyFont="1"/>
    <xf numFmtId="3" fontId="9" fillId="0" borderId="0" xfId="0" applyNumberFormat="1" applyFont="1" applyAlignment="1">
      <alignment horizontal="center"/>
    </xf>
    <xf numFmtId="164" fontId="19" fillId="2" borderId="0" xfId="1" applyNumberFormat="1" applyFont="1" applyFill="1" applyBorder="1" applyAlignment="1">
      <alignment horizontal="center" vertical="center"/>
    </xf>
    <xf numFmtId="164" fontId="19" fillId="0" borderId="0" xfId="1" applyNumberFormat="1" applyFont="1" applyBorder="1" applyAlignment="1">
      <alignment horizontal="center" vertical="center"/>
    </xf>
    <xf numFmtId="164" fontId="21" fillId="2" borderId="0" xfId="1" applyNumberFormat="1" applyFont="1" applyFill="1" applyBorder="1" applyAlignment="1">
      <alignment horizontal="center" vertical="center"/>
    </xf>
    <xf numFmtId="164" fontId="9" fillId="0" borderId="0" xfId="1" applyNumberFormat="1" applyFont="1" applyFill="1" applyBorder="1" applyAlignment="1">
      <alignment horizontal="center"/>
    </xf>
    <xf numFmtId="0" fontId="22" fillId="0" borderId="0" xfId="2" applyFont="1" applyAlignment="1">
      <alignment horizontal="left" readingOrder="1"/>
    </xf>
    <xf numFmtId="0" fontId="12" fillId="0" borderId="0" xfId="0" applyFont="1" applyAlignment="1">
      <alignment horizontal="center"/>
    </xf>
    <xf numFmtId="0" fontId="18" fillId="6" borderId="0" xfId="5" applyFont="1" applyFill="1" applyBorder="1" applyAlignment="1">
      <alignment horizontal="center" vertical="center" wrapText="1"/>
    </xf>
    <xf numFmtId="9" fontId="19" fillId="2" borderId="0" xfId="1" applyFont="1" applyFill="1" applyBorder="1" applyAlignment="1">
      <alignment horizontal="center" vertical="center"/>
    </xf>
    <xf numFmtId="9" fontId="19" fillId="0" borderId="0" xfId="1" applyFont="1" applyBorder="1" applyAlignment="1">
      <alignment horizontal="center" vertical="center"/>
    </xf>
    <xf numFmtId="0" fontId="18" fillId="5" borderId="0" xfId="5" applyFont="1" applyFill="1" applyBorder="1" applyAlignment="1">
      <alignment vertical="center"/>
    </xf>
    <xf numFmtId="3" fontId="9" fillId="3" borderId="0" xfId="0" applyNumberFormat="1" applyFont="1" applyFill="1"/>
    <xf numFmtId="9" fontId="21" fillId="0" borderId="0" xfId="1" applyFont="1" applyBorder="1" applyAlignment="1">
      <alignment horizontal="center" vertical="center"/>
    </xf>
    <xf numFmtId="3" fontId="9" fillId="3" borderId="0" xfId="1" applyNumberFormat="1" applyFont="1" applyFill="1" applyBorder="1" applyAlignment="1">
      <alignment horizontal="center"/>
    </xf>
    <xf numFmtId="164" fontId="9" fillId="3" borderId="0" xfId="1" applyNumberFormat="1" applyFont="1" applyFill="1" applyBorder="1" applyAlignment="1">
      <alignment horizontal="center"/>
    </xf>
    <xf numFmtId="1" fontId="9" fillId="3" borderId="0" xfId="1" applyNumberFormat="1" applyFont="1" applyFill="1" applyBorder="1" applyAlignment="1">
      <alignment horizontal="center"/>
    </xf>
    <xf numFmtId="164" fontId="19" fillId="0" borderId="4" xfId="1" applyNumberFormat="1" applyFont="1" applyBorder="1" applyAlignment="1">
      <alignment horizontal="center" vertical="center"/>
    </xf>
    <xf numFmtId="164" fontId="19" fillId="2" borderId="4" xfId="1" applyNumberFormat="1" applyFont="1" applyFill="1" applyBorder="1" applyAlignment="1">
      <alignment horizontal="center" vertical="center"/>
    </xf>
    <xf numFmtId="164" fontId="21" fillId="0" borderId="0" xfId="1" applyNumberFormat="1" applyFont="1" applyBorder="1" applyAlignment="1">
      <alignment horizontal="center" vertical="center"/>
    </xf>
    <xf numFmtId="164" fontId="21" fillId="0" borderId="4" xfId="1" applyNumberFormat="1" applyFont="1" applyBorder="1" applyAlignment="1">
      <alignment horizontal="center" vertical="center"/>
    </xf>
    <xf numFmtId="0" fontId="23" fillId="0" borderId="0" xfId="0" applyFont="1"/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5" borderId="0" xfId="5" applyFont="1" applyFill="1" applyBorder="1" applyAlignment="1">
      <alignment horizontal="left" vertical="center"/>
    </xf>
    <xf numFmtId="0" fontId="25" fillId="6" borderId="1" xfId="5" applyFont="1" applyFill="1" applyBorder="1" applyAlignment="1">
      <alignment horizontal="center" vertical="center"/>
    </xf>
    <xf numFmtId="0" fontId="25" fillId="6" borderId="0" xfId="5" applyFont="1" applyFill="1" applyBorder="1" applyAlignment="1">
      <alignment horizontal="center" vertical="center"/>
    </xf>
    <xf numFmtId="0" fontId="25" fillId="6" borderId="2" xfId="5" applyFont="1" applyFill="1" applyBorder="1" applyAlignment="1">
      <alignment horizontal="center" vertical="center"/>
    </xf>
    <xf numFmtId="9" fontId="26" fillId="2" borderId="0" xfId="1" applyFont="1" applyFill="1" applyBorder="1" applyAlignment="1">
      <alignment vertical="center"/>
    </xf>
    <xf numFmtId="3" fontId="26" fillId="2" borderId="0" xfId="1" applyNumberFormat="1" applyFont="1" applyFill="1" applyBorder="1" applyAlignment="1">
      <alignment horizontal="center" vertical="center"/>
    </xf>
    <xf numFmtId="9" fontId="26" fillId="0" borderId="0" xfId="1" applyFont="1" applyBorder="1" applyAlignment="1">
      <alignment vertical="center"/>
    </xf>
    <xf numFmtId="3" fontId="26" fillId="0" borderId="0" xfId="1" applyNumberFormat="1" applyFont="1" applyBorder="1" applyAlignment="1">
      <alignment horizontal="center" vertical="center"/>
    </xf>
    <xf numFmtId="9" fontId="27" fillId="2" borderId="0" xfId="1" applyFont="1" applyFill="1" applyBorder="1" applyAlignment="1">
      <alignment vertical="center"/>
    </xf>
    <xf numFmtId="3" fontId="27" fillId="2" borderId="0" xfId="1" applyNumberFormat="1" applyFont="1" applyFill="1" applyBorder="1" applyAlignment="1">
      <alignment horizontal="center" vertical="center"/>
    </xf>
    <xf numFmtId="3" fontId="24" fillId="0" borderId="0" xfId="0" applyNumberFormat="1" applyFont="1"/>
    <xf numFmtId="3" fontId="24" fillId="0" borderId="0" xfId="0" applyNumberFormat="1" applyFont="1" applyAlignment="1">
      <alignment horizontal="center"/>
    </xf>
    <xf numFmtId="9" fontId="27" fillId="0" borderId="0" xfId="1" applyFont="1" applyBorder="1" applyAlignment="1">
      <alignment vertical="center"/>
    </xf>
    <xf numFmtId="3" fontId="27" fillId="0" borderId="0" xfId="1" applyNumberFormat="1" applyFont="1" applyBorder="1" applyAlignment="1">
      <alignment horizontal="center" vertical="center"/>
    </xf>
    <xf numFmtId="3" fontId="28" fillId="0" borderId="0" xfId="0" applyNumberFormat="1" applyFont="1"/>
    <xf numFmtId="3" fontId="28" fillId="0" borderId="0" xfId="0" applyNumberFormat="1" applyFont="1" applyAlignment="1">
      <alignment horizontal="center"/>
    </xf>
    <xf numFmtId="164" fontId="26" fillId="2" borderId="0" xfId="1" applyNumberFormat="1" applyFont="1" applyFill="1" applyBorder="1" applyAlignment="1">
      <alignment horizontal="center" vertical="center"/>
    </xf>
    <xf numFmtId="164" fontId="26" fillId="0" borderId="0" xfId="1" applyNumberFormat="1" applyFont="1" applyBorder="1" applyAlignment="1">
      <alignment horizontal="center" vertical="center"/>
    </xf>
    <xf numFmtId="164" fontId="27" fillId="2" borderId="0" xfId="1" applyNumberFormat="1" applyFont="1" applyFill="1" applyBorder="1" applyAlignment="1">
      <alignment horizontal="center" vertical="center"/>
    </xf>
    <xf numFmtId="164" fontId="28" fillId="0" borderId="0" xfId="1" applyNumberFormat="1" applyFont="1" applyFill="1" applyBorder="1" applyAlignment="1">
      <alignment horizontal="right"/>
    </xf>
    <xf numFmtId="164" fontId="28" fillId="0" borderId="0" xfId="1" applyNumberFormat="1" applyFont="1" applyFill="1" applyBorder="1" applyAlignment="1">
      <alignment horizontal="center"/>
    </xf>
    <xf numFmtId="0" fontId="29" fillId="0" borderId="0" xfId="2" applyFont="1" applyAlignment="1">
      <alignment horizontal="right"/>
    </xf>
    <xf numFmtId="0" fontId="29" fillId="0" borderId="0" xfId="2" applyFont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/>
    <xf numFmtId="1" fontId="24" fillId="0" borderId="0" xfId="0" applyNumberFormat="1" applyFont="1" applyAlignment="1">
      <alignment horizontal="center"/>
    </xf>
    <xf numFmtId="9" fontId="26" fillId="0" borderId="5" xfId="1" applyFont="1" applyBorder="1" applyAlignment="1">
      <alignment vertical="center"/>
    </xf>
    <xf numFmtId="3" fontId="26" fillId="0" borderId="5" xfId="1" applyNumberFormat="1" applyFont="1" applyBorder="1" applyAlignment="1">
      <alignment horizontal="center" vertical="center"/>
    </xf>
    <xf numFmtId="9" fontId="27" fillId="2" borderId="5" xfId="1" applyFont="1" applyFill="1" applyBorder="1" applyAlignment="1">
      <alignment vertical="center"/>
    </xf>
    <xf numFmtId="3" fontId="27" fillId="2" borderId="5" xfId="1" applyNumberFormat="1" applyFont="1" applyFill="1" applyBorder="1" applyAlignment="1">
      <alignment horizontal="center" vertical="center"/>
    </xf>
    <xf numFmtId="164" fontId="26" fillId="0" borderId="5" xfId="1" applyNumberFormat="1" applyFont="1" applyBorder="1" applyAlignment="1">
      <alignment horizontal="center" vertical="center"/>
    </xf>
    <xf numFmtId="9" fontId="19" fillId="2" borderId="5" xfId="1" applyFont="1" applyFill="1" applyBorder="1" applyAlignment="1">
      <alignment vertical="center"/>
    </xf>
    <xf numFmtId="3" fontId="19" fillId="2" borderId="5" xfId="1" applyNumberFormat="1" applyFont="1" applyFill="1" applyBorder="1" applyAlignment="1">
      <alignment horizontal="center" vertical="center"/>
    </xf>
    <xf numFmtId="164" fontId="19" fillId="2" borderId="5" xfId="1" applyNumberFormat="1" applyFont="1" applyFill="1" applyBorder="1" applyAlignment="1">
      <alignment horizontal="center" vertical="center"/>
    </xf>
    <xf numFmtId="164" fontId="19" fillId="2" borderId="6" xfId="1" applyNumberFormat="1" applyFont="1" applyFill="1" applyBorder="1" applyAlignment="1">
      <alignment horizontal="center" vertical="center"/>
    </xf>
    <xf numFmtId="9" fontId="19" fillId="0" borderId="5" xfId="1" applyFont="1" applyBorder="1" applyAlignment="1">
      <alignment vertical="center"/>
    </xf>
    <xf numFmtId="3" fontId="19" fillId="0" borderId="5" xfId="1" applyNumberFormat="1" applyFont="1" applyBorder="1" applyAlignment="1">
      <alignment horizontal="center" vertical="center"/>
    </xf>
    <xf numFmtId="9" fontId="21" fillId="2" borderId="5" xfId="1" applyFont="1" applyFill="1" applyBorder="1" applyAlignment="1">
      <alignment vertical="center"/>
    </xf>
    <xf numFmtId="3" fontId="21" fillId="2" borderId="5" xfId="1" applyNumberFormat="1" applyFont="1" applyFill="1" applyBorder="1" applyAlignment="1">
      <alignment horizontal="center" vertical="center"/>
    </xf>
    <xf numFmtId="164" fontId="19" fillId="0" borderId="5" xfId="1" applyNumberFormat="1" applyFont="1" applyBorder="1" applyAlignment="1">
      <alignment horizontal="center" vertical="center"/>
    </xf>
    <xf numFmtId="0" fontId="18" fillId="6" borderId="1" xfId="5" applyFont="1" applyFill="1" applyBorder="1" applyAlignment="1">
      <alignment horizontal="center" vertical="center"/>
    </xf>
    <xf numFmtId="0" fontId="18" fillId="6" borderId="0" xfId="5" applyFont="1" applyFill="1" applyBorder="1" applyAlignment="1">
      <alignment horizontal="center" vertical="center"/>
    </xf>
    <xf numFmtId="0" fontId="18" fillId="6" borderId="2" xfId="5" applyFont="1" applyFill="1" applyBorder="1" applyAlignment="1">
      <alignment horizontal="center" vertical="center"/>
    </xf>
    <xf numFmtId="0" fontId="18" fillId="6" borderId="0" xfId="5" applyFont="1" applyFill="1" applyBorder="1" applyAlignment="1">
      <alignment horizontal="center" vertical="center" wrapText="1"/>
    </xf>
    <xf numFmtId="0" fontId="18" fillId="6" borderId="1" xfId="5" applyFont="1" applyFill="1" applyBorder="1" applyAlignment="1">
      <alignment horizontal="center" vertical="center" wrapText="1"/>
    </xf>
    <xf numFmtId="0" fontId="18" fillId="6" borderId="3" xfId="5" applyFont="1" applyFill="1" applyBorder="1" applyAlignment="1">
      <alignment horizontal="center" vertical="center" wrapText="1"/>
    </xf>
  </cellXfs>
  <cellStyles count="6">
    <cellStyle name="Normal 2" xfId="4" xr:uid="{00000000-0005-0000-0000-000001000000}"/>
    <cellStyle name="Normal 3" xfId="3" xr:uid="{00000000-0005-0000-0000-000002000000}"/>
    <cellStyle name="Normal 4" xfId="2" xr:uid="{00000000-0005-0000-0000-000003000000}"/>
    <cellStyle name="Καλό" xfId="5" builtinId="26"/>
    <cellStyle name="Κανονικό" xfId="0" builtinId="0"/>
    <cellStyle name="Ποσοστό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86D9A-2D1E-484C-B9A2-A0AA3C9F530F}">
  <sheetPr>
    <pageSetUpPr fitToPage="1"/>
  </sheetPr>
  <dimension ref="A1:W89"/>
  <sheetViews>
    <sheetView showGridLines="0" showZeros="0" tabSelected="1" zoomScale="80" zoomScaleNormal="80" workbookViewId="0"/>
  </sheetViews>
  <sheetFormatPr defaultColWidth="9.109375" defaultRowHeight="15" customHeight="1" x14ac:dyDescent="0.3"/>
  <cols>
    <col min="1" max="1" width="13.6640625" style="91" customWidth="1"/>
    <col min="2" max="2" width="11.44140625" style="66" bestFit="1" customWidth="1"/>
    <col min="3" max="3" width="14.5546875" style="66" bestFit="1" customWidth="1"/>
    <col min="4" max="5" width="11.44140625" style="66" bestFit="1" customWidth="1"/>
    <col min="6" max="6" width="11.33203125" style="66" bestFit="1" customWidth="1"/>
    <col min="7" max="8" width="11.44140625" style="66" bestFit="1" customWidth="1"/>
    <col min="9" max="9" width="12.6640625" style="66" bestFit="1" customWidth="1"/>
    <col min="10" max="10" width="11" style="66" bestFit="1" customWidth="1"/>
    <col min="11" max="11" width="12.109375" style="66" bestFit="1" customWidth="1"/>
    <col min="12" max="13" width="10.109375" style="66" bestFit="1" customWidth="1"/>
    <col min="14" max="14" width="11.44140625" style="66" bestFit="1" customWidth="1"/>
    <col min="15" max="15" width="9.88671875" style="66" bestFit="1" customWidth="1"/>
    <col min="16" max="16" width="11" style="66" bestFit="1" customWidth="1"/>
    <col min="17" max="18" width="10.109375" style="66" bestFit="1" customWidth="1"/>
    <col min="19" max="19" width="9.5546875" style="66" bestFit="1" customWidth="1"/>
    <col min="20" max="20" width="10.5546875" style="66" bestFit="1" customWidth="1"/>
    <col min="21" max="21" width="12.6640625" style="66" bestFit="1" customWidth="1"/>
    <col min="22" max="22" width="11.33203125" customWidth="1"/>
    <col min="23" max="23" width="11.88671875" customWidth="1"/>
  </cols>
  <sheetData>
    <row r="1" spans="1:23" s="1" customFormat="1" ht="21" customHeight="1" x14ac:dyDescent="0.35">
      <c r="A1" s="64" t="s">
        <v>82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6"/>
      <c r="S1" s="66"/>
      <c r="T1" s="66"/>
      <c r="U1" s="66"/>
    </row>
    <row r="2" spans="1:23" s="2" customFormat="1" ht="13.5" customHeight="1" x14ac:dyDescent="0.3">
      <c r="A2" s="67">
        <v>2022</v>
      </c>
      <c r="B2" s="68" t="s">
        <v>36</v>
      </c>
      <c r="C2" s="69" t="s">
        <v>37</v>
      </c>
      <c r="D2" s="69" t="s">
        <v>38</v>
      </c>
      <c r="E2" s="69" t="s">
        <v>39</v>
      </c>
      <c r="F2" s="70" t="s">
        <v>40</v>
      </c>
      <c r="G2" s="68" t="s">
        <v>41</v>
      </c>
      <c r="H2" s="69" t="s">
        <v>42</v>
      </c>
      <c r="I2" s="69" t="s">
        <v>43</v>
      </c>
      <c r="J2" s="69" t="s">
        <v>44</v>
      </c>
      <c r="K2" s="70" t="s">
        <v>45</v>
      </c>
      <c r="L2" s="68" t="s">
        <v>46</v>
      </c>
      <c r="M2" s="69" t="s">
        <v>47</v>
      </c>
      <c r="N2" s="69" t="s">
        <v>48</v>
      </c>
      <c r="O2" s="69" t="s">
        <v>49</v>
      </c>
      <c r="P2" s="70" t="s">
        <v>50</v>
      </c>
      <c r="Q2" s="68" t="s">
        <v>51</v>
      </c>
      <c r="R2" s="69" t="s">
        <v>52</v>
      </c>
      <c r="S2" s="69" t="s">
        <v>53</v>
      </c>
      <c r="T2" s="69" t="s">
        <v>54</v>
      </c>
      <c r="U2" s="70" t="s">
        <v>0</v>
      </c>
    </row>
    <row r="3" spans="1:23" s="3" customFormat="1" ht="14.1" customHeight="1" x14ac:dyDescent="0.3">
      <c r="A3" s="71" t="s">
        <v>1</v>
      </c>
      <c r="B3" s="72">
        <v>123665</v>
      </c>
      <c r="C3" s="72">
        <v>53247</v>
      </c>
      <c r="D3" s="72">
        <v>0</v>
      </c>
      <c r="E3" s="72">
        <v>0</v>
      </c>
      <c r="F3" s="72">
        <v>0</v>
      </c>
      <c r="G3" s="72">
        <v>743</v>
      </c>
      <c r="H3" s="72">
        <v>524</v>
      </c>
      <c r="I3" s="72">
        <v>49</v>
      </c>
      <c r="J3" s="72">
        <v>0</v>
      </c>
      <c r="K3" s="72">
        <v>0</v>
      </c>
      <c r="L3" s="72">
        <v>0</v>
      </c>
      <c r="M3" s="72">
        <v>1</v>
      </c>
      <c r="N3" s="72">
        <v>0</v>
      </c>
      <c r="O3" s="72">
        <v>0</v>
      </c>
      <c r="P3" s="72">
        <v>0</v>
      </c>
      <c r="Q3" s="72">
        <v>0</v>
      </c>
      <c r="R3" s="72">
        <v>0</v>
      </c>
      <c r="S3" s="72">
        <v>3</v>
      </c>
      <c r="T3" s="72">
        <v>0</v>
      </c>
      <c r="U3" s="72">
        <f>SUM(B3:T3)</f>
        <v>178232</v>
      </c>
      <c r="V3" s="32"/>
    </row>
    <row r="4" spans="1:23" s="3" customFormat="1" ht="14.1" customHeight="1" x14ac:dyDescent="0.3">
      <c r="A4" s="73" t="s">
        <v>2</v>
      </c>
      <c r="B4" s="74">
        <v>158186</v>
      </c>
      <c r="C4" s="74">
        <v>62663</v>
      </c>
      <c r="D4" s="74">
        <v>0</v>
      </c>
      <c r="E4" s="74">
        <v>0</v>
      </c>
      <c r="F4" s="74">
        <v>0</v>
      </c>
      <c r="G4" s="74">
        <v>538</v>
      </c>
      <c r="H4" s="74">
        <v>899</v>
      </c>
      <c r="I4" s="74">
        <v>0</v>
      </c>
      <c r="J4" s="74">
        <v>0</v>
      </c>
      <c r="K4" s="74">
        <v>0</v>
      </c>
      <c r="L4" s="74">
        <v>0</v>
      </c>
      <c r="M4" s="74">
        <v>0</v>
      </c>
      <c r="N4" s="74">
        <v>0</v>
      </c>
      <c r="O4" s="74">
        <v>0</v>
      </c>
      <c r="P4" s="74">
        <v>511</v>
      </c>
      <c r="Q4" s="74">
        <v>0</v>
      </c>
      <c r="R4" s="74">
        <v>0</v>
      </c>
      <c r="S4" s="74">
        <v>1</v>
      </c>
      <c r="T4" s="74">
        <v>0</v>
      </c>
      <c r="U4" s="74">
        <f>SUM(B4:T4)</f>
        <v>222798</v>
      </c>
      <c r="V4" s="32"/>
      <c r="W4" s="35"/>
    </row>
    <row r="5" spans="1:23" s="3" customFormat="1" ht="14.1" customHeight="1" x14ac:dyDescent="0.3">
      <c r="A5" s="71" t="s">
        <v>3</v>
      </c>
      <c r="B5" s="72">
        <v>216194</v>
      </c>
      <c r="C5" s="72">
        <v>94863</v>
      </c>
      <c r="D5" s="72">
        <v>3856</v>
      </c>
      <c r="E5" s="72">
        <v>683</v>
      </c>
      <c r="F5" s="72">
        <v>0</v>
      </c>
      <c r="G5" s="72">
        <v>8030</v>
      </c>
      <c r="H5" s="72">
        <v>6495</v>
      </c>
      <c r="I5" s="72">
        <v>3895</v>
      </c>
      <c r="J5" s="72">
        <v>253</v>
      </c>
      <c r="K5" s="72">
        <v>338</v>
      </c>
      <c r="L5" s="72">
        <v>504</v>
      </c>
      <c r="M5" s="72">
        <v>531</v>
      </c>
      <c r="N5" s="72">
        <v>2425</v>
      </c>
      <c r="O5" s="72">
        <v>27</v>
      </c>
      <c r="P5" s="72">
        <v>2189</v>
      </c>
      <c r="Q5" s="72">
        <v>0</v>
      </c>
      <c r="R5" s="72">
        <v>0</v>
      </c>
      <c r="S5" s="72">
        <v>0</v>
      </c>
      <c r="T5" s="72">
        <v>0</v>
      </c>
      <c r="U5" s="72">
        <f t="shared" ref="U5:U14" si="0">SUM(B5:T5)</f>
        <v>340283</v>
      </c>
      <c r="V5" s="32"/>
    </row>
    <row r="6" spans="1:23" s="3" customFormat="1" ht="14.1" customHeight="1" x14ac:dyDescent="0.3">
      <c r="A6" s="73" t="s">
        <v>4</v>
      </c>
      <c r="B6" s="74">
        <v>400590</v>
      </c>
      <c r="C6" s="74">
        <v>159924</v>
      </c>
      <c r="D6" s="74">
        <v>111019</v>
      </c>
      <c r="E6" s="74">
        <v>31242</v>
      </c>
      <c r="F6" s="74">
        <v>0</v>
      </c>
      <c r="G6" s="74">
        <v>182274</v>
      </c>
      <c r="H6" s="74">
        <v>65338</v>
      </c>
      <c r="I6" s="74">
        <v>64960</v>
      </c>
      <c r="J6" s="74">
        <v>12095</v>
      </c>
      <c r="K6" s="74">
        <v>5929</v>
      </c>
      <c r="L6" s="74">
        <v>10918</v>
      </c>
      <c r="M6" s="74">
        <v>16798</v>
      </c>
      <c r="N6" s="74">
        <v>36037</v>
      </c>
      <c r="O6" s="74">
        <v>0</v>
      </c>
      <c r="P6" s="74">
        <v>7223</v>
      </c>
      <c r="Q6" s="74">
        <v>1337</v>
      </c>
      <c r="R6" s="74">
        <v>373</v>
      </c>
      <c r="S6" s="74">
        <v>1164</v>
      </c>
      <c r="T6" s="74">
        <v>507</v>
      </c>
      <c r="U6" s="74">
        <f t="shared" si="0"/>
        <v>1107728</v>
      </c>
      <c r="V6" s="32"/>
      <c r="W6" s="35"/>
    </row>
    <row r="7" spans="1:23" s="3" customFormat="1" ht="14.1" customHeight="1" x14ac:dyDescent="0.3">
      <c r="A7" s="71" t="s">
        <v>5</v>
      </c>
      <c r="B7" s="72">
        <v>521373</v>
      </c>
      <c r="C7" s="72">
        <v>202377</v>
      </c>
      <c r="D7" s="72">
        <v>298391</v>
      </c>
      <c r="E7" s="72">
        <v>145320</v>
      </c>
      <c r="F7" s="72">
        <v>6787</v>
      </c>
      <c r="G7" s="72">
        <v>383421</v>
      </c>
      <c r="H7" s="72">
        <v>149335</v>
      </c>
      <c r="I7" s="72">
        <v>168804</v>
      </c>
      <c r="J7" s="72">
        <v>93066</v>
      </c>
      <c r="K7" s="72">
        <v>37783</v>
      </c>
      <c r="L7" s="72">
        <v>38441</v>
      </c>
      <c r="M7" s="72">
        <v>42681</v>
      </c>
      <c r="N7" s="72">
        <v>13307</v>
      </c>
      <c r="O7" s="72">
        <v>4822</v>
      </c>
      <c r="P7" s="72">
        <v>15321</v>
      </c>
      <c r="Q7" s="72">
        <v>13307</v>
      </c>
      <c r="R7" s="72">
        <v>22605</v>
      </c>
      <c r="S7" s="72">
        <v>8897</v>
      </c>
      <c r="T7" s="72">
        <v>4741</v>
      </c>
      <c r="U7" s="72">
        <f t="shared" si="0"/>
        <v>2170779</v>
      </c>
      <c r="V7" s="32"/>
    </row>
    <row r="8" spans="1:23" s="3" customFormat="1" ht="14.1" customHeight="1" x14ac:dyDescent="0.3">
      <c r="A8" s="73" t="s">
        <v>6</v>
      </c>
      <c r="B8" s="74">
        <v>647279</v>
      </c>
      <c r="C8" s="74">
        <v>234680</v>
      </c>
      <c r="D8" s="74">
        <v>431977</v>
      </c>
      <c r="E8" s="74">
        <v>207740</v>
      </c>
      <c r="F8" s="74">
        <v>17032</v>
      </c>
      <c r="G8" s="74">
        <v>543894</v>
      </c>
      <c r="H8" s="74">
        <v>226846</v>
      </c>
      <c r="I8" s="74">
        <v>298237</v>
      </c>
      <c r="J8" s="74">
        <v>166649</v>
      </c>
      <c r="K8" s="74">
        <v>64525</v>
      </c>
      <c r="L8" s="74">
        <v>66130</v>
      </c>
      <c r="M8" s="74">
        <v>99154</v>
      </c>
      <c r="N8" s="74">
        <v>134287</v>
      </c>
      <c r="O8" s="74">
        <v>8752</v>
      </c>
      <c r="P8" s="74">
        <v>26124</v>
      </c>
      <c r="Q8" s="74">
        <v>24036</v>
      </c>
      <c r="R8" s="74">
        <v>40866</v>
      </c>
      <c r="S8" s="74">
        <v>20584</v>
      </c>
      <c r="T8" s="74">
        <v>8669</v>
      </c>
      <c r="U8" s="74">
        <f t="shared" si="0"/>
        <v>3267461</v>
      </c>
      <c r="V8" s="32"/>
      <c r="W8" s="35"/>
    </row>
    <row r="9" spans="1:23" s="3" customFormat="1" ht="14.1" customHeight="1" x14ac:dyDescent="0.3">
      <c r="A9" s="71" t="s">
        <v>7</v>
      </c>
      <c r="B9" s="72">
        <v>819152</v>
      </c>
      <c r="C9" s="72">
        <v>281910</v>
      </c>
      <c r="D9" s="72">
        <v>542220</v>
      </c>
      <c r="E9" s="72">
        <v>266813</v>
      </c>
      <c r="F9" s="72">
        <v>21958</v>
      </c>
      <c r="G9" s="72">
        <v>693533</v>
      </c>
      <c r="H9" s="72">
        <v>280186</v>
      </c>
      <c r="I9" s="72">
        <v>389032</v>
      </c>
      <c r="J9" s="72">
        <v>222345</v>
      </c>
      <c r="K9" s="72">
        <v>88772</v>
      </c>
      <c r="L9" s="72">
        <v>90467</v>
      </c>
      <c r="M9" s="72">
        <v>158927</v>
      </c>
      <c r="N9" s="72">
        <v>190391</v>
      </c>
      <c r="O9" s="72">
        <v>11743</v>
      </c>
      <c r="P9" s="72">
        <v>35184</v>
      </c>
      <c r="Q9" s="72">
        <v>29050</v>
      </c>
      <c r="R9" s="72">
        <v>60358</v>
      </c>
      <c r="S9" s="72">
        <v>26344</v>
      </c>
      <c r="T9" s="72">
        <v>10920</v>
      </c>
      <c r="U9" s="72">
        <f t="shared" si="0"/>
        <v>4219305</v>
      </c>
      <c r="V9" s="32"/>
    </row>
    <row r="10" spans="1:23" s="3" customFormat="1" ht="14.1" customHeight="1" x14ac:dyDescent="0.3">
      <c r="A10" s="73" t="s">
        <v>8</v>
      </c>
      <c r="B10" s="74">
        <v>762294</v>
      </c>
      <c r="C10" s="74">
        <v>263837</v>
      </c>
      <c r="D10" s="74">
        <v>508333</v>
      </c>
      <c r="E10" s="74">
        <v>256286</v>
      </c>
      <c r="F10" s="74">
        <v>21998</v>
      </c>
      <c r="G10" s="74">
        <v>683784</v>
      </c>
      <c r="H10" s="74">
        <v>245575</v>
      </c>
      <c r="I10" s="74">
        <v>373847</v>
      </c>
      <c r="J10" s="74">
        <v>214739</v>
      </c>
      <c r="K10" s="74">
        <v>86086</v>
      </c>
      <c r="L10" s="74">
        <v>81895</v>
      </c>
      <c r="M10" s="74">
        <v>147774</v>
      </c>
      <c r="N10" s="74">
        <v>178571</v>
      </c>
      <c r="O10" s="74">
        <v>10857</v>
      </c>
      <c r="P10" s="74">
        <v>31105</v>
      </c>
      <c r="Q10" s="74">
        <v>29862</v>
      </c>
      <c r="R10" s="74">
        <v>61090</v>
      </c>
      <c r="S10" s="74">
        <v>25679</v>
      </c>
      <c r="T10" s="74">
        <v>11570</v>
      </c>
      <c r="U10" s="74">
        <f t="shared" si="0"/>
        <v>3995182</v>
      </c>
      <c r="V10" s="32"/>
      <c r="W10" s="35"/>
    </row>
    <row r="11" spans="1:23" s="3" customFormat="1" ht="14.1" customHeight="1" x14ac:dyDescent="0.3">
      <c r="A11" s="71" t="s">
        <v>9</v>
      </c>
      <c r="B11" s="72">
        <v>679064</v>
      </c>
      <c r="C11" s="72">
        <v>213104</v>
      </c>
      <c r="D11" s="72">
        <v>409604</v>
      </c>
      <c r="E11" s="72">
        <v>205529</v>
      </c>
      <c r="F11" s="72">
        <v>17323</v>
      </c>
      <c r="G11" s="72">
        <v>543074</v>
      </c>
      <c r="H11" s="72">
        <v>207700</v>
      </c>
      <c r="I11" s="72">
        <v>276125</v>
      </c>
      <c r="J11" s="72">
        <v>156447</v>
      </c>
      <c r="K11" s="72">
        <v>57229</v>
      </c>
      <c r="L11" s="72">
        <v>61630</v>
      </c>
      <c r="M11" s="72">
        <v>86410</v>
      </c>
      <c r="N11" s="72">
        <v>128764</v>
      </c>
      <c r="O11" s="72">
        <v>10204</v>
      </c>
      <c r="P11" s="72">
        <v>27771</v>
      </c>
      <c r="Q11" s="72">
        <v>23382</v>
      </c>
      <c r="R11" s="72">
        <v>33956</v>
      </c>
      <c r="S11" s="72">
        <v>15134</v>
      </c>
      <c r="T11" s="72">
        <v>8870</v>
      </c>
      <c r="U11" s="72">
        <f t="shared" si="0"/>
        <v>3161320</v>
      </c>
      <c r="V11" s="32"/>
    </row>
    <row r="12" spans="1:23" s="3" customFormat="1" ht="14.1" customHeight="1" x14ac:dyDescent="0.3">
      <c r="A12" s="73" t="s">
        <v>10</v>
      </c>
      <c r="B12" s="74">
        <v>574397</v>
      </c>
      <c r="C12" s="74">
        <v>180110</v>
      </c>
      <c r="D12" s="74">
        <v>242334</v>
      </c>
      <c r="E12" s="74">
        <v>125368</v>
      </c>
      <c r="F12" s="74">
        <v>2991</v>
      </c>
      <c r="G12" s="74">
        <v>354279</v>
      </c>
      <c r="H12" s="74">
        <v>110799</v>
      </c>
      <c r="I12" s="74">
        <v>115170</v>
      </c>
      <c r="J12" s="74">
        <v>36896</v>
      </c>
      <c r="K12" s="74">
        <v>12048</v>
      </c>
      <c r="L12" s="74">
        <v>22020</v>
      </c>
      <c r="M12" s="74">
        <v>23967</v>
      </c>
      <c r="N12" s="74">
        <v>60573</v>
      </c>
      <c r="O12" s="74">
        <v>3052</v>
      </c>
      <c r="P12" s="74">
        <v>13150</v>
      </c>
      <c r="Q12" s="74">
        <v>3619</v>
      </c>
      <c r="R12" s="74">
        <v>1305</v>
      </c>
      <c r="S12" s="74">
        <v>2524</v>
      </c>
      <c r="T12" s="74">
        <v>1460</v>
      </c>
      <c r="U12" s="74">
        <f t="shared" si="0"/>
        <v>1886062</v>
      </c>
      <c r="V12" s="32"/>
      <c r="W12" s="35"/>
    </row>
    <row r="13" spans="1:23" s="3" customFormat="1" ht="12.75" customHeight="1" x14ac:dyDescent="0.3">
      <c r="A13" s="71" t="s">
        <v>11</v>
      </c>
      <c r="B13" s="72">
        <v>346180</v>
      </c>
      <c r="C13" s="72">
        <v>102324</v>
      </c>
      <c r="D13" s="72">
        <v>767</v>
      </c>
      <c r="E13" s="72">
        <v>216</v>
      </c>
      <c r="F13" s="72">
        <v>0</v>
      </c>
      <c r="G13" s="72">
        <v>8814</v>
      </c>
      <c r="H13" s="72">
        <v>1898</v>
      </c>
      <c r="I13" s="72">
        <v>902</v>
      </c>
      <c r="J13" s="72">
        <v>104</v>
      </c>
      <c r="K13" s="72">
        <v>165</v>
      </c>
      <c r="L13" s="72">
        <v>98</v>
      </c>
      <c r="M13" s="72">
        <v>121</v>
      </c>
      <c r="N13" s="72">
        <v>1119</v>
      </c>
      <c r="O13" s="72">
        <v>0</v>
      </c>
      <c r="P13" s="72">
        <v>1482</v>
      </c>
      <c r="Q13" s="72">
        <v>0</v>
      </c>
      <c r="R13" s="72">
        <v>5</v>
      </c>
      <c r="S13" s="72">
        <v>148</v>
      </c>
      <c r="T13" s="72">
        <v>0</v>
      </c>
      <c r="U13" s="72">
        <f t="shared" si="0"/>
        <v>464343</v>
      </c>
      <c r="V13" s="32"/>
    </row>
    <row r="14" spans="1:23" s="3" customFormat="1" ht="14.1" customHeight="1" thickBot="1" x14ac:dyDescent="0.35">
      <c r="A14" s="93" t="s">
        <v>12</v>
      </c>
      <c r="B14" s="94">
        <v>303853</v>
      </c>
      <c r="C14" s="94">
        <v>126920</v>
      </c>
      <c r="D14" s="94">
        <v>0</v>
      </c>
      <c r="E14" s="94">
        <v>0</v>
      </c>
      <c r="F14" s="94">
        <v>0</v>
      </c>
      <c r="G14" s="94">
        <v>3344</v>
      </c>
      <c r="H14" s="94">
        <v>1364</v>
      </c>
      <c r="I14" s="94">
        <v>0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0</v>
      </c>
      <c r="R14" s="94">
        <v>0</v>
      </c>
      <c r="S14" s="94">
        <v>211</v>
      </c>
      <c r="T14" s="94">
        <v>0</v>
      </c>
      <c r="U14" s="94">
        <f t="shared" si="0"/>
        <v>435692</v>
      </c>
      <c r="V14" s="32"/>
      <c r="W14" s="35"/>
    </row>
    <row r="15" spans="1:23" s="3" customFormat="1" ht="14.1" customHeight="1" thickTop="1" x14ac:dyDescent="0.3">
      <c r="A15" s="75" t="s">
        <v>0</v>
      </c>
      <c r="B15" s="76">
        <f>SUM(B3:B14)</f>
        <v>5552227</v>
      </c>
      <c r="C15" s="76">
        <f t="shared" ref="C15:U15" si="1">SUM(C3:C14)</f>
        <v>1975959</v>
      </c>
      <c r="D15" s="76">
        <f t="shared" si="1"/>
        <v>2548501</v>
      </c>
      <c r="E15" s="76">
        <f t="shared" si="1"/>
        <v>1239197</v>
      </c>
      <c r="F15" s="76">
        <f t="shared" si="1"/>
        <v>88089</v>
      </c>
      <c r="G15" s="76">
        <f t="shared" si="1"/>
        <v>3405728</v>
      </c>
      <c r="H15" s="76">
        <f t="shared" si="1"/>
        <v>1296959</v>
      </c>
      <c r="I15" s="76">
        <f t="shared" si="1"/>
        <v>1691021</v>
      </c>
      <c r="J15" s="76">
        <f t="shared" si="1"/>
        <v>902594</v>
      </c>
      <c r="K15" s="76">
        <f t="shared" si="1"/>
        <v>352875</v>
      </c>
      <c r="L15" s="76">
        <f t="shared" si="1"/>
        <v>372103</v>
      </c>
      <c r="M15" s="76">
        <f t="shared" si="1"/>
        <v>576364</v>
      </c>
      <c r="N15" s="76">
        <f t="shared" si="1"/>
        <v>745474</v>
      </c>
      <c r="O15" s="76">
        <f t="shared" si="1"/>
        <v>49457</v>
      </c>
      <c r="P15" s="76">
        <f t="shared" si="1"/>
        <v>160060</v>
      </c>
      <c r="Q15" s="76">
        <f t="shared" si="1"/>
        <v>124593</v>
      </c>
      <c r="R15" s="76">
        <f t="shared" si="1"/>
        <v>220558</v>
      </c>
      <c r="S15" s="76">
        <f t="shared" si="1"/>
        <v>100689</v>
      </c>
      <c r="T15" s="76">
        <f t="shared" si="1"/>
        <v>46737</v>
      </c>
      <c r="U15" s="76">
        <f t="shared" si="1"/>
        <v>21449185</v>
      </c>
      <c r="V15" s="32"/>
    </row>
    <row r="16" spans="1:23" ht="14.25" customHeight="1" x14ac:dyDescent="0.3">
      <c r="A16" s="77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</row>
    <row r="17" spans="1:23" s="2" customFormat="1" ht="13.5" customHeight="1" x14ac:dyDescent="0.3">
      <c r="A17" s="67">
        <v>2021</v>
      </c>
      <c r="B17" s="68" t="str">
        <f>B2</f>
        <v>Αθήνα</v>
      </c>
      <c r="C17" s="69" t="str">
        <f t="shared" ref="C17:U17" si="2">C2</f>
        <v>Θεσσαλονίκη</v>
      </c>
      <c r="D17" s="69" t="str">
        <f t="shared" si="2"/>
        <v>Ρόδος</v>
      </c>
      <c r="E17" s="69" t="str">
        <f t="shared" si="2"/>
        <v>Κως</v>
      </c>
      <c r="F17" s="70" t="str">
        <f t="shared" si="2"/>
        <v>Kάρπαθος</v>
      </c>
      <c r="G17" s="68" t="str">
        <f t="shared" si="2"/>
        <v>Ηράκλειο</v>
      </c>
      <c r="H17" s="69" t="str">
        <f t="shared" si="2"/>
        <v xml:space="preserve">Χανιά </v>
      </c>
      <c r="I17" s="69" t="str">
        <f t="shared" si="2"/>
        <v>Κέρκυρα</v>
      </c>
      <c r="J17" s="69" t="str">
        <f t="shared" si="2"/>
        <v>Ζάκυνθος</v>
      </c>
      <c r="K17" s="70" t="str">
        <f t="shared" si="2"/>
        <v>Κεφαλονιά</v>
      </c>
      <c r="L17" s="68" t="str">
        <f t="shared" si="2"/>
        <v xml:space="preserve">Άκτιο </v>
      </c>
      <c r="M17" s="69" t="str">
        <f t="shared" si="2"/>
        <v>Μύκονος</v>
      </c>
      <c r="N17" s="69" t="str">
        <f t="shared" si="2"/>
        <v>Σαντορίνη</v>
      </c>
      <c r="O17" s="69" t="str">
        <f t="shared" si="2"/>
        <v>Άραξος</v>
      </c>
      <c r="P17" s="70" t="str">
        <f t="shared" si="2"/>
        <v>Καλαμάτα</v>
      </c>
      <c r="Q17" s="68" t="str">
        <f t="shared" si="2"/>
        <v>Σάμος</v>
      </c>
      <c r="R17" s="69" t="str">
        <f t="shared" si="2"/>
        <v>Σκιάθος</v>
      </c>
      <c r="S17" s="69" t="str">
        <f t="shared" si="2"/>
        <v>Καβάλα</v>
      </c>
      <c r="T17" s="69" t="str">
        <f t="shared" si="2"/>
        <v>Μυτιλήνη</v>
      </c>
      <c r="U17" s="70" t="str">
        <f t="shared" si="2"/>
        <v>Σύνολο</v>
      </c>
    </row>
    <row r="18" spans="1:23" s="3" customFormat="1" ht="14.1" customHeight="1" x14ac:dyDescent="0.3">
      <c r="A18" s="71" t="s">
        <v>1</v>
      </c>
      <c r="B18" s="72">
        <v>33648</v>
      </c>
      <c r="C18" s="72">
        <v>8746</v>
      </c>
      <c r="D18" s="72">
        <v>0</v>
      </c>
      <c r="E18" s="72">
        <v>0</v>
      </c>
      <c r="F18" s="72">
        <v>0</v>
      </c>
      <c r="G18" s="72">
        <v>458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  <c r="R18" s="72">
        <v>0</v>
      </c>
      <c r="S18" s="72">
        <v>0</v>
      </c>
      <c r="T18" s="72">
        <v>0</v>
      </c>
      <c r="U18" s="72">
        <f>SUM(B18:T18)</f>
        <v>42852</v>
      </c>
      <c r="V18" s="32"/>
    </row>
    <row r="19" spans="1:23" s="3" customFormat="1" ht="14.1" customHeight="1" x14ac:dyDescent="0.3">
      <c r="A19" s="73" t="s">
        <v>2</v>
      </c>
      <c r="B19" s="74">
        <v>28463</v>
      </c>
      <c r="C19" s="74">
        <v>6807</v>
      </c>
      <c r="D19" s="74">
        <v>0</v>
      </c>
      <c r="E19" s="74">
        <v>0</v>
      </c>
      <c r="F19" s="74">
        <v>0</v>
      </c>
      <c r="G19" s="74">
        <v>175</v>
      </c>
      <c r="H19" s="74">
        <v>0</v>
      </c>
      <c r="I19" s="74">
        <v>0</v>
      </c>
      <c r="J19" s="74">
        <v>0</v>
      </c>
      <c r="K19" s="74">
        <v>0</v>
      </c>
      <c r="L19" s="74">
        <v>0</v>
      </c>
      <c r="M19" s="74">
        <v>0</v>
      </c>
      <c r="N19" s="74">
        <v>0</v>
      </c>
      <c r="O19" s="74">
        <v>0</v>
      </c>
      <c r="P19" s="74">
        <v>0</v>
      </c>
      <c r="Q19" s="74">
        <v>0</v>
      </c>
      <c r="R19" s="74">
        <v>0</v>
      </c>
      <c r="S19" s="74">
        <v>0</v>
      </c>
      <c r="T19" s="74">
        <v>0</v>
      </c>
      <c r="U19" s="74">
        <f>SUM(B19:T19)</f>
        <v>35445</v>
      </c>
      <c r="V19" s="32"/>
      <c r="W19" s="35"/>
    </row>
    <row r="20" spans="1:23" s="3" customFormat="1" ht="14.1" customHeight="1" x14ac:dyDescent="0.3">
      <c r="A20" s="71" t="s">
        <v>3</v>
      </c>
      <c r="B20" s="72">
        <v>32224</v>
      </c>
      <c r="C20" s="72">
        <v>10266</v>
      </c>
      <c r="D20" s="72">
        <v>49</v>
      </c>
      <c r="E20" s="72">
        <v>0</v>
      </c>
      <c r="F20" s="72">
        <v>0</v>
      </c>
      <c r="G20" s="72">
        <v>366</v>
      </c>
      <c r="H20" s="72">
        <v>39</v>
      </c>
      <c r="I20" s="72">
        <v>108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  <c r="S20" s="72">
        <v>0</v>
      </c>
      <c r="T20" s="72">
        <v>310</v>
      </c>
      <c r="U20" s="72">
        <f t="shared" ref="U20:U29" si="3">SUM(B20:T20)</f>
        <v>43362</v>
      </c>
      <c r="V20" s="32"/>
    </row>
    <row r="21" spans="1:23" s="3" customFormat="1" ht="14.1" customHeight="1" x14ac:dyDescent="0.3">
      <c r="A21" s="73" t="s">
        <v>4</v>
      </c>
      <c r="B21" s="74">
        <v>45847</v>
      </c>
      <c r="C21" s="74">
        <v>18135</v>
      </c>
      <c r="D21" s="74">
        <v>389</v>
      </c>
      <c r="E21" s="74">
        <v>0</v>
      </c>
      <c r="F21" s="74">
        <v>0</v>
      </c>
      <c r="G21" s="74">
        <v>1463</v>
      </c>
      <c r="H21" s="74">
        <v>117</v>
      </c>
      <c r="I21" s="74">
        <v>38</v>
      </c>
      <c r="J21" s="74">
        <v>0</v>
      </c>
      <c r="K21" s="74">
        <v>0</v>
      </c>
      <c r="L21" s="74">
        <v>0</v>
      </c>
      <c r="M21" s="74">
        <v>0</v>
      </c>
      <c r="N21" s="74">
        <v>48</v>
      </c>
      <c r="O21" s="74">
        <v>0</v>
      </c>
      <c r="P21" s="74">
        <v>0</v>
      </c>
      <c r="Q21" s="74">
        <v>0</v>
      </c>
      <c r="R21" s="74">
        <v>0</v>
      </c>
      <c r="S21" s="74">
        <v>113</v>
      </c>
      <c r="T21" s="74">
        <v>310</v>
      </c>
      <c r="U21" s="74">
        <f t="shared" si="3"/>
        <v>66460</v>
      </c>
      <c r="V21" s="32"/>
      <c r="W21" s="35"/>
    </row>
    <row r="22" spans="1:23" s="3" customFormat="1" ht="14.1" customHeight="1" x14ac:dyDescent="0.3">
      <c r="A22" s="71" t="s">
        <v>5</v>
      </c>
      <c r="B22" s="72">
        <v>115481</v>
      </c>
      <c r="C22" s="72">
        <v>42146</v>
      </c>
      <c r="D22" s="72">
        <v>30894</v>
      </c>
      <c r="E22" s="72">
        <v>16103</v>
      </c>
      <c r="F22" s="72">
        <v>202</v>
      </c>
      <c r="G22" s="72">
        <v>64759</v>
      </c>
      <c r="H22" s="72">
        <v>12273</v>
      </c>
      <c r="I22" s="72">
        <v>14705</v>
      </c>
      <c r="J22" s="72">
        <v>7212</v>
      </c>
      <c r="K22" s="72">
        <v>582</v>
      </c>
      <c r="L22" s="72">
        <v>3337</v>
      </c>
      <c r="M22" s="72">
        <v>6661</v>
      </c>
      <c r="N22" s="72">
        <v>11191</v>
      </c>
      <c r="O22" s="72">
        <v>1072</v>
      </c>
      <c r="P22" s="72">
        <v>1233</v>
      </c>
      <c r="Q22" s="72">
        <v>618</v>
      </c>
      <c r="R22" s="72">
        <v>426</v>
      </c>
      <c r="S22" s="72">
        <v>1776</v>
      </c>
      <c r="T22" s="72">
        <v>468</v>
      </c>
      <c r="U22" s="72">
        <f t="shared" si="3"/>
        <v>331139</v>
      </c>
      <c r="V22" s="32"/>
    </row>
    <row r="23" spans="1:23" s="3" customFormat="1" ht="14.1" customHeight="1" x14ac:dyDescent="0.3">
      <c r="A23" s="73" t="s">
        <v>6</v>
      </c>
      <c r="B23" s="74">
        <v>275686</v>
      </c>
      <c r="C23" s="74">
        <v>95865</v>
      </c>
      <c r="D23" s="74">
        <v>121544</v>
      </c>
      <c r="E23" s="74">
        <v>58920</v>
      </c>
      <c r="F23" s="74">
        <v>3490</v>
      </c>
      <c r="G23" s="74">
        <v>218763</v>
      </c>
      <c r="H23" s="74">
        <v>53568</v>
      </c>
      <c r="I23" s="74">
        <v>79684</v>
      </c>
      <c r="J23" s="74">
        <v>49386</v>
      </c>
      <c r="K23" s="74">
        <v>6444</v>
      </c>
      <c r="L23" s="74">
        <v>14835</v>
      </c>
      <c r="M23" s="74">
        <v>43756</v>
      </c>
      <c r="N23" s="74">
        <v>48220</v>
      </c>
      <c r="O23" s="74">
        <v>4184</v>
      </c>
      <c r="P23" s="74">
        <v>6557</v>
      </c>
      <c r="Q23" s="74">
        <v>5934</v>
      </c>
      <c r="R23" s="74">
        <v>6005</v>
      </c>
      <c r="S23" s="74">
        <v>6775</v>
      </c>
      <c r="T23" s="74">
        <v>1259</v>
      </c>
      <c r="U23" s="74">
        <f t="shared" si="3"/>
        <v>1100875</v>
      </c>
      <c r="V23" s="32"/>
      <c r="W23" s="35"/>
    </row>
    <row r="24" spans="1:23" s="3" customFormat="1" ht="14.1" customHeight="1" x14ac:dyDescent="0.3">
      <c r="A24" s="71" t="s">
        <v>7</v>
      </c>
      <c r="B24" s="72">
        <v>552254</v>
      </c>
      <c r="C24" s="72">
        <v>211767</v>
      </c>
      <c r="D24" s="72">
        <v>339418</v>
      </c>
      <c r="E24" s="72">
        <v>165562</v>
      </c>
      <c r="F24" s="72">
        <v>12805</v>
      </c>
      <c r="G24" s="72">
        <v>514598</v>
      </c>
      <c r="H24" s="72">
        <v>171423</v>
      </c>
      <c r="I24" s="72">
        <v>228935</v>
      </c>
      <c r="J24" s="72">
        <v>130515</v>
      </c>
      <c r="K24" s="72">
        <v>27066</v>
      </c>
      <c r="L24" s="72">
        <v>45168</v>
      </c>
      <c r="M24" s="72">
        <v>112808</v>
      </c>
      <c r="N24" s="72">
        <v>119769</v>
      </c>
      <c r="O24" s="72">
        <v>9592</v>
      </c>
      <c r="P24" s="72">
        <v>17964</v>
      </c>
      <c r="Q24" s="72">
        <v>17055</v>
      </c>
      <c r="R24" s="72">
        <v>21364</v>
      </c>
      <c r="S24" s="72">
        <v>16470</v>
      </c>
      <c r="T24" s="72">
        <v>4585</v>
      </c>
      <c r="U24" s="72">
        <f t="shared" si="3"/>
        <v>2719118</v>
      </c>
      <c r="V24" s="32"/>
    </row>
    <row r="25" spans="1:23" s="3" customFormat="1" ht="14.1" customHeight="1" x14ac:dyDescent="0.3">
      <c r="A25" s="73" t="s">
        <v>8</v>
      </c>
      <c r="B25" s="74">
        <v>545347</v>
      </c>
      <c r="C25" s="74">
        <v>209403</v>
      </c>
      <c r="D25" s="74">
        <v>376416</v>
      </c>
      <c r="E25" s="74">
        <v>187858</v>
      </c>
      <c r="F25" s="74">
        <v>14719</v>
      </c>
      <c r="G25" s="74">
        <v>566539</v>
      </c>
      <c r="H25" s="74">
        <v>173215</v>
      </c>
      <c r="I25" s="74">
        <v>268428</v>
      </c>
      <c r="J25" s="74">
        <v>151423</v>
      </c>
      <c r="K25" s="74">
        <v>43807</v>
      </c>
      <c r="L25" s="74">
        <v>52227</v>
      </c>
      <c r="M25" s="74">
        <v>115531</v>
      </c>
      <c r="N25" s="74">
        <v>136523</v>
      </c>
      <c r="O25" s="74">
        <v>8226</v>
      </c>
      <c r="P25" s="74">
        <v>21302</v>
      </c>
      <c r="Q25" s="74">
        <v>19623</v>
      </c>
      <c r="R25" s="74">
        <v>31046</v>
      </c>
      <c r="S25" s="74">
        <v>17492</v>
      </c>
      <c r="T25" s="74">
        <v>6929</v>
      </c>
      <c r="U25" s="74">
        <f t="shared" si="3"/>
        <v>2946054</v>
      </c>
      <c r="V25" s="32"/>
      <c r="W25" s="35"/>
    </row>
    <row r="26" spans="1:23" s="3" customFormat="1" ht="14.1" customHeight="1" x14ac:dyDescent="0.3">
      <c r="A26" s="71" t="s">
        <v>9</v>
      </c>
      <c r="B26" s="72">
        <v>465141</v>
      </c>
      <c r="C26" s="72">
        <v>162379</v>
      </c>
      <c r="D26" s="72">
        <v>303256</v>
      </c>
      <c r="E26" s="72">
        <v>147328</v>
      </c>
      <c r="F26" s="72">
        <v>10122</v>
      </c>
      <c r="G26" s="72">
        <v>438253</v>
      </c>
      <c r="H26" s="72">
        <v>142063</v>
      </c>
      <c r="I26" s="72">
        <v>199120</v>
      </c>
      <c r="J26" s="72">
        <v>104051</v>
      </c>
      <c r="K26" s="72">
        <v>31295</v>
      </c>
      <c r="L26" s="72">
        <v>40991</v>
      </c>
      <c r="M26" s="72">
        <v>63091</v>
      </c>
      <c r="N26" s="72">
        <v>96620</v>
      </c>
      <c r="O26" s="72">
        <v>6809</v>
      </c>
      <c r="P26" s="72">
        <v>17383</v>
      </c>
      <c r="Q26" s="72">
        <v>16392</v>
      </c>
      <c r="R26" s="72">
        <v>19922</v>
      </c>
      <c r="S26" s="72">
        <v>10041</v>
      </c>
      <c r="T26" s="72">
        <v>4991</v>
      </c>
      <c r="U26" s="72">
        <f t="shared" si="3"/>
        <v>2279248</v>
      </c>
      <c r="V26" s="32"/>
    </row>
    <row r="27" spans="1:23" s="3" customFormat="1" ht="14.1" customHeight="1" x14ac:dyDescent="0.3">
      <c r="A27" s="73" t="s">
        <v>10</v>
      </c>
      <c r="B27" s="74">
        <v>396603</v>
      </c>
      <c r="C27" s="74">
        <v>144247</v>
      </c>
      <c r="D27" s="74">
        <v>226060</v>
      </c>
      <c r="E27" s="74">
        <v>104480</v>
      </c>
      <c r="F27" s="74">
        <v>1431</v>
      </c>
      <c r="G27" s="74">
        <v>332249</v>
      </c>
      <c r="H27" s="74">
        <v>106874</v>
      </c>
      <c r="I27" s="74">
        <v>108461</v>
      </c>
      <c r="J27" s="74">
        <v>28694</v>
      </c>
      <c r="K27" s="74">
        <v>7373</v>
      </c>
      <c r="L27" s="74">
        <v>16963</v>
      </c>
      <c r="M27" s="74">
        <v>20401</v>
      </c>
      <c r="N27" s="74">
        <v>59074</v>
      </c>
      <c r="O27" s="74">
        <v>4131</v>
      </c>
      <c r="P27" s="74">
        <v>11708</v>
      </c>
      <c r="Q27" s="74">
        <v>2324</v>
      </c>
      <c r="R27" s="74">
        <v>1782</v>
      </c>
      <c r="S27" s="74">
        <v>2834</v>
      </c>
      <c r="T27" s="74">
        <v>908</v>
      </c>
      <c r="U27" s="74">
        <f t="shared" si="3"/>
        <v>1576597</v>
      </c>
      <c r="V27" s="32"/>
      <c r="W27" s="35"/>
    </row>
    <row r="28" spans="1:23" s="3" customFormat="1" ht="14.1" customHeight="1" x14ac:dyDescent="0.3">
      <c r="A28" s="71" t="s">
        <v>11</v>
      </c>
      <c r="B28" s="72">
        <v>239167</v>
      </c>
      <c r="C28" s="72">
        <v>82625</v>
      </c>
      <c r="D28" s="72">
        <v>2531</v>
      </c>
      <c r="E28" s="72">
        <v>133</v>
      </c>
      <c r="F28" s="72">
        <v>0</v>
      </c>
      <c r="G28" s="72">
        <v>8616</v>
      </c>
      <c r="H28" s="72">
        <v>1868</v>
      </c>
      <c r="I28" s="72">
        <v>292</v>
      </c>
      <c r="J28" s="72">
        <v>114</v>
      </c>
      <c r="K28" s="72">
        <v>0</v>
      </c>
      <c r="L28" s="72">
        <v>0</v>
      </c>
      <c r="M28" s="72">
        <v>204</v>
      </c>
      <c r="N28" s="72">
        <v>779</v>
      </c>
      <c r="O28" s="72">
        <v>0</v>
      </c>
      <c r="P28" s="72">
        <v>1039</v>
      </c>
      <c r="Q28" s="72">
        <v>0</v>
      </c>
      <c r="R28" s="72">
        <v>0</v>
      </c>
      <c r="S28" s="72">
        <v>0</v>
      </c>
      <c r="T28" s="72">
        <v>0</v>
      </c>
      <c r="U28" s="72">
        <f t="shared" si="3"/>
        <v>337368</v>
      </c>
      <c r="V28" s="32"/>
    </row>
    <row r="29" spans="1:23" s="3" customFormat="1" ht="14.1" customHeight="1" thickBot="1" x14ac:dyDescent="0.35">
      <c r="A29" s="93" t="s">
        <v>12</v>
      </c>
      <c r="B29" s="94">
        <v>191689</v>
      </c>
      <c r="C29" s="94">
        <v>96965</v>
      </c>
      <c r="D29" s="94">
        <v>0</v>
      </c>
      <c r="E29" s="94">
        <v>0</v>
      </c>
      <c r="F29" s="94">
        <v>0</v>
      </c>
      <c r="G29" s="94">
        <v>1135</v>
      </c>
      <c r="H29" s="94">
        <v>0</v>
      </c>
      <c r="I29" s="94">
        <v>0</v>
      </c>
      <c r="J29" s="94">
        <v>0</v>
      </c>
      <c r="K29" s="94">
        <v>0</v>
      </c>
      <c r="L29" s="94">
        <v>0</v>
      </c>
      <c r="M29" s="94">
        <v>0</v>
      </c>
      <c r="N29" s="94">
        <v>0</v>
      </c>
      <c r="O29" s="94">
        <v>31</v>
      </c>
      <c r="P29" s="94">
        <v>0</v>
      </c>
      <c r="Q29" s="94">
        <v>0</v>
      </c>
      <c r="R29" s="94">
        <v>0</v>
      </c>
      <c r="S29" s="94">
        <v>0</v>
      </c>
      <c r="T29" s="94">
        <v>0</v>
      </c>
      <c r="U29" s="94">
        <f t="shared" si="3"/>
        <v>289820</v>
      </c>
      <c r="V29" s="32"/>
      <c r="W29" s="35"/>
    </row>
    <row r="30" spans="1:23" s="3" customFormat="1" ht="14.1" customHeight="1" thickTop="1" x14ac:dyDescent="0.3">
      <c r="A30" s="75" t="s">
        <v>0</v>
      </c>
      <c r="B30" s="76">
        <f>SUM(B18:B29)</f>
        <v>2921550</v>
      </c>
      <c r="C30" s="76">
        <f t="shared" ref="C30:U30" si="4">SUM(C18:C29)</f>
        <v>1089351</v>
      </c>
      <c r="D30" s="76">
        <f t="shared" si="4"/>
        <v>1400557</v>
      </c>
      <c r="E30" s="76">
        <f t="shared" si="4"/>
        <v>680384</v>
      </c>
      <c r="F30" s="76">
        <f t="shared" si="4"/>
        <v>42769</v>
      </c>
      <c r="G30" s="76">
        <f t="shared" si="4"/>
        <v>2147374</v>
      </c>
      <c r="H30" s="76">
        <f t="shared" si="4"/>
        <v>661440</v>
      </c>
      <c r="I30" s="76">
        <f t="shared" si="4"/>
        <v>899771</v>
      </c>
      <c r="J30" s="76">
        <f t="shared" si="4"/>
        <v>471395</v>
      </c>
      <c r="K30" s="76">
        <f t="shared" si="4"/>
        <v>116567</v>
      </c>
      <c r="L30" s="76">
        <f t="shared" si="4"/>
        <v>173521</v>
      </c>
      <c r="M30" s="76">
        <f t="shared" si="4"/>
        <v>362452</v>
      </c>
      <c r="N30" s="76">
        <f t="shared" si="4"/>
        <v>472224</v>
      </c>
      <c r="O30" s="76">
        <f t="shared" si="4"/>
        <v>34045</v>
      </c>
      <c r="P30" s="76">
        <f t="shared" si="4"/>
        <v>77186</v>
      </c>
      <c r="Q30" s="76">
        <f t="shared" si="4"/>
        <v>61946</v>
      </c>
      <c r="R30" s="76">
        <f t="shared" si="4"/>
        <v>80545</v>
      </c>
      <c r="S30" s="76">
        <f t="shared" si="4"/>
        <v>55501</v>
      </c>
      <c r="T30" s="76">
        <f t="shared" si="4"/>
        <v>19760</v>
      </c>
      <c r="U30" s="76">
        <f t="shared" si="4"/>
        <v>11768338</v>
      </c>
      <c r="V30" s="32"/>
    </row>
    <row r="31" spans="1:23" s="3" customFormat="1" ht="14.1" hidden="1" customHeight="1" thickBot="1" x14ac:dyDescent="0.35">
      <c r="A31" s="93" t="str">
        <f>A15</f>
        <v>Σύνολο</v>
      </c>
      <c r="B31" s="94">
        <f t="shared" ref="B31:U31" si="5">SUM(B18:B29)</f>
        <v>2921550</v>
      </c>
      <c r="C31" s="94">
        <f t="shared" si="5"/>
        <v>1089351</v>
      </c>
      <c r="D31" s="94">
        <f t="shared" si="5"/>
        <v>1400557</v>
      </c>
      <c r="E31" s="94">
        <f t="shared" si="5"/>
        <v>680384</v>
      </c>
      <c r="F31" s="94">
        <f t="shared" si="5"/>
        <v>42769</v>
      </c>
      <c r="G31" s="94">
        <f t="shared" si="5"/>
        <v>2147374</v>
      </c>
      <c r="H31" s="94">
        <f t="shared" si="5"/>
        <v>661440</v>
      </c>
      <c r="I31" s="94">
        <f t="shared" si="5"/>
        <v>899771</v>
      </c>
      <c r="J31" s="94">
        <f t="shared" si="5"/>
        <v>471395</v>
      </c>
      <c r="K31" s="94">
        <f t="shared" si="5"/>
        <v>116567</v>
      </c>
      <c r="L31" s="94">
        <f t="shared" si="5"/>
        <v>173521</v>
      </c>
      <c r="M31" s="94">
        <f t="shared" si="5"/>
        <v>362452</v>
      </c>
      <c r="N31" s="94">
        <f t="shared" si="5"/>
        <v>472224</v>
      </c>
      <c r="O31" s="94">
        <f t="shared" si="5"/>
        <v>34045</v>
      </c>
      <c r="P31" s="94">
        <f t="shared" si="5"/>
        <v>77186</v>
      </c>
      <c r="Q31" s="94">
        <f t="shared" si="5"/>
        <v>61946</v>
      </c>
      <c r="R31" s="94">
        <f t="shared" si="5"/>
        <v>80545</v>
      </c>
      <c r="S31" s="94">
        <f t="shared" si="5"/>
        <v>55501</v>
      </c>
      <c r="T31" s="94">
        <f t="shared" si="5"/>
        <v>19760</v>
      </c>
      <c r="U31" s="94">
        <f t="shared" si="5"/>
        <v>11768338</v>
      </c>
      <c r="V31" s="32"/>
      <c r="W31" s="35"/>
    </row>
    <row r="32" spans="1:23" s="3" customFormat="1" ht="14.1" customHeight="1" x14ac:dyDescent="0.3">
      <c r="A32" s="81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66"/>
      <c r="S32" s="66"/>
      <c r="T32" s="66"/>
      <c r="U32" s="66"/>
    </row>
    <row r="33" spans="1:23" s="2" customFormat="1" ht="13.5" customHeight="1" x14ac:dyDescent="0.3">
      <c r="A33" s="67">
        <v>2019</v>
      </c>
      <c r="B33" s="68" t="str">
        <f>B2</f>
        <v>Αθήνα</v>
      </c>
      <c r="C33" s="69" t="str">
        <f t="shared" ref="C33:U33" si="6">C2</f>
        <v>Θεσσαλονίκη</v>
      </c>
      <c r="D33" s="69" t="str">
        <f t="shared" si="6"/>
        <v>Ρόδος</v>
      </c>
      <c r="E33" s="69" t="str">
        <f t="shared" si="6"/>
        <v>Κως</v>
      </c>
      <c r="F33" s="70" t="str">
        <f t="shared" si="6"/>
        <v>Kάρπαθος</v>
      </c>
      <c r="G33" s="68" t="str">
        <f t="shared" si="6"/>
        <v>Ηράκλειο</v>
      </c>
      <c r="H33" s="69" t="str">
        <f t="shared" si="6"/>
        <v xml:space="preserve">Χανιά </v>
      </c>
      <c r="I33" s="69" t="str">
        <f t="shared" si="6"/>
        <v>Κέρκυρα</v>
      </c>
      <c r="J33" s="69" t="str">
        <f t="shared" si="6"/>
        <v>Ζάκυνθος</v>
      </c>
      <c r="K33" s="70" t="str">
        <f t="shared" si="6"/>
        <v>Κεφαλονιά</v>
      </c>
      <c r="L33" s="68" t="str">
        <f t="shared" si="6"/>
        <v xml:space="preserve">Άκτιο </v>
      </c>
      <c r="M33" s="69" t="str">
        <f t="shared" si="6"/>
        <v>Μύκονος</v>
      </c>
      <c r="N33" s="69" t="str">
        <f t="shared" si="6"/>
        <v>Σαντορίνη</v>
      </c>
      <c r="O33" s="69" t="str">
        <f t="shared" si="6"/>
        <v>Άραξος</v>
      </c>
      <c r="P33" s="70" t="str">
        <f t="shared" si="6"/>
        <v>Καλαμάτα</v>
      </c>
      <c r="Q33" s="68" t="str">
        <f t="shared" si="6"/>
        <v>Σάμος</v>
      </c>
      <c r="R33" s="69" t="str">
        <f t="shared" si="6"/>
        <v>Σκιάθος</v>
      </c>
      <c r="S33" s="69" t="str">
        <f t="shared" si="6"/>
        <v>Καβάλα</v>
      </c>
      <c r="T33" s="69" t="str">
        <f t="shared" si="6"/>
        <v>Μυτιλήνη</v>
      </c>
      <c r="U33" s="70" t="str">
        <f t="shared" si="6"/>
        <v>Σύνολο</v>
      </c>
    </row>
    <row r="34" spans="1:23" s="3" customFormat="1" ht="14.1" customHeight="1" x14ac:dyDescent="0.3">
      <c r="A34" s="71" t="s">
        <v>1</v>
      </c>
      <c r="B34" s="72">
        <v>271630</v>
      </c>
      <c r="C34" s="72">
        <v>100085</v>
      </c>
      <c r="D34" s="72">
        <v>48</v>
      </c>
      <c r="E34" s="72">
        <v>0</v>
      </c>
      <c r="F34" s="72">
        <v>0</v>
      </c>
      <c r="G34" s="72">
        <v>1738</v>
      </c>
      <c r="H34" s="72">
        <v>1465</v>
      </c>
      <c r="I34" s="72">
        <v>0</v>
      </c>
      <c r="J34" s="72">
        <v>0</v>
      </c>
      <c r="K34" s="72">
        <v>0</v>
      </c>
      <c r="L34" s="72">
        <v>0</v>
      </c>
      <c r="M34" s="72">
        <v>0</v>
      </c>
      <c r="N34" s="72">
        <v>36</v>
      </c>
      <c r="O34" s="72">
        <v>0</v>
      </c>
      <c r="P34" s="72">
        <v>0</v>
      </c>
      <c r="Q34" s="72">
        <v>0</v>
      </c>
      <c r="R34" s="72">
        <v>0</v>
      </c>
      <c r="S34" s="72">
        <v>1094</v>
      </c>
      <c r="T34" s="72">
        <v>17</v>
      </c>
      <c r="U34" s="72">
        <f>SUM(B34:T34)</f>
        <v>376113</v>
      </c>
      <c r="V34" s="32"/>
    </row>
    <row r="35" spans="1:23" s="3" customFormat="1" ht="14.1" customHeight="1" x14ac:dyDescent="0.3">
      <c r="A35" s="73" t="s">
        <v>2</v>
      </c>
      <c r="B35" s="74">
        <v>251571</v>
      </c>
      <c r="C35" s="74">
        <v>98359</v>
      </c>
      <c r="D35" s="74">
        <v>0</v>
      </c>
      <c r="E35" s="74">
        <v>0</v>
      </c>
      <c r="F35" s="74">
        <v>0</v>
      </c>
      <c r="G35" s="74">
        <v>6587</v>
      </c>
      <c r="H35" s="74">
        <v>1498</v>
      </c>
      <c r="I35" s="74">
        <v>0</v>
      </c>
      <c r="J35" s="74">
        <v>0</v>
      </c>
      <c r="K35" s="74">
        <v>0</v>
      </c>
      <c r="L35" s="74">
        <v>0</v>
      </c>
      <c r="M35" s="74">
        <v>0</v>
      </c>
      <c r="N35" s="74">
        <v>118</v>
      </c>
      <c r="O35" s="74">
        <v>0</v>
      </c>
      <c r="P35" s="74">
        <v>248</v>
      </c>
      <c r="Q35" s="74">
        <v>0</v>
      </c>
      <c r="R35" s="74">
        <v>0</v>
      </c>
      <c r="S35" s="74">
        <v>0</v>
      </c>
      <c r="T35" s="74">
        <v>0</v>
      </c>
      <c r="U35" s="74">
        <f>SUM(B35:T35)</f>
        <v>358381</v>
      </c>
      <c r="V35" s="32"/>
      <c r="W35" s="35"/>
    </row>
    <row r="36" spans="1:23" s="3" customFormat="1" ht="14.1" customHeight="1" x14ac:dyDescent="0.3">
      <c r="A36" s="71" t="s">
        <v>3</v>
      </c>
      <c r="B36" s="72">
        <v>356299</v>
      </c>
      <c r="C36" s="72">
        <v>123494</v>
      </c>
      <c r="D36" s="72">
        <v>94</v>
      </c>
      <c r="E36" s="72">
        <v>168</v>
      </c>
      <c r="F36" s="72">
        <v>0</v>
      </c>
      <c r="G36" s="72">
        <v>10228</v>
      </c>
      <c r="H36" s="72">
        <v>2017</v>
      </c>
      <c r="I36" s="72">
        <v>508</v>
      </c>
      <c r="J36" s="72">
        <v>150</v>
      </c>
      <c r="K36" s="72">
        <v>0</v>
      </c>
      <c r="L36" s="72">
        <v>248</v>
      </c>
      <c r="M36" s="72">
        <v>0</v>
      </c>
      <c r="N36" s="72">
        <v>695</v>
      </c>
      <c r="O36" s="72">
        <v>0</v>
      </c>
      <c r="P36" s="72">
        <v>1833</v>
      </c>
      <c r="Q36" s="72">
        <v>0</v>
      </c>
      <c r="R36" s="72">
        <v>0</v>
      </c>
      <c r="S36" s="72">
        <v>0</v>
      </c>
      <c r="T36" s="72">
        <v>0</v>
      </c>
      <c r="U36" s="72">
        <f t="shared" ref="U36:U45" si="7">SUM(B36:T36)</f>
        <v>495734</v>
      </c>
      <c r="V36" s="32"/>
    </row>
    <row r="37" spans="1:23" s="3" customFormat="1" ht="14.1" customHeight="1" x14ac:dyDescent="0.3">
      <c r="A37" s="73" t="s">
        <v>4</v>
      </c>
      <c r="B37" s="74">
        <v>511163</v>
      </c>
      <c r="C37" s="74">
        <v>190003</v>
      </c>
      <c r="D37" s="74">
        <v>102683</v>
      </c>
      <c r="E37" s="74">
        <v>31851</v>
      </c>
      <c r="F37" s="74">
        <v>601</v>
      </c>
      <c r="G37" s="74">
        <v>185666</v>
      </c>
      <c r="H37" s="74">
        <v>71079</v>
      </c>
      <c r="I37" s="74">
        <v>62690</v>
      </c>
      <c r="J37" s="74">
        <v>10538</v>
      </c>
      <c r="K37" s="74">
        <v>7606</v>
      </c>
      <c r="L37" s="74">
        <v>4444</v>
      </c>
      <c r="M37" s="74">
        <v>18189</v>
      </c>
      <c r="N37" s="74">
        <v>26927</v>
      </c>
      <c r="O37" s="74">
        <v>351</v>
      </c>
      <c r="P37" s="74">
        <v>5507</v>
      </c>
      <c r="Q37" s="74">
        <v>1247</v>
      </c>
      <c r="R37" s="74">
        <v>55</v>
      </c>
      <c r="S37" s="74">
        <v>906</v>
      </c>
      <c r="T37" s="74">
        <v>820</v>
      </c>
      <c r="U37" s="74">
        <f t="shared" si="7"/>
        <v>1232326</v>
      </c>
      <c r="V37" s="32"/>
      <c r="W37" s="35"/>
    </row>
    <row r="38" spans="1:23" s="3" customFormat="1" ht="14.1" customHeight="1" x14ac:dyDescent="0.3">
      <c r="A38" s="71" t="s">
        <v>5</v>
      </c>
      <c r="B38" s="72">
        <v>593359</v>
      </c>
      <c r="C38" s="72">
        <v>226466</v>
      </c>
      <c r="D38" s="72">
        <v>285172</v>
      </c>
      <c r="E38" s="72">
        <v>154106</v>
      </c>
      <c r="F38" s="72">
        <v>8351</v>
      </c>
      <c r="G38" s="72">
        <v>402172</v>
      </c>
      <c r="H38" s="72">
        <v>152538</v>
      </c>
      <c r="I38" s="72">
        <v>176333</v>
      </c>
      <c r="J38" s="72">
        <v>106219</v>
      </c>
      <c r="K38" s="72">
        <v>41022</v>
      </c>
      <c r="L38" s="72">
        <v>31678</v>
      </c>
      <c r="M38" s="72">
        <v>43843</v>
      </c>
      <c r="N38" s="72">
        <v>59865</v>
      </c>
      <c r="O38" s="72">
        <v>8000</v>
      </c>
      <c r="P38" s="72">
        <v>16868</v>
      </c>
      <c r="Q38" s="72">
        <v>14399</v>
      </c>
      <c r="R38" s="72">
        <v>21450</v>
      </c>
      <c r="S38" s="72">
        <v>13813</v>
      </c>
      <c r="T38" s="72">
        <v>6582</v>
      </c>
      <c r="U38" s="72">
        <f t="shared" si="7"/>
        <v>2362236</v>
      </c>
      <c r="V38" s="32"/>
    </row>
    <row r="39" spans="1:23" s="3" customFormat="1" ht="14.1" customHeight="1" x14ac:dyDescent="0.3">
      <c r="A39" s="73" t="s">
        <v>6</v>
      </c>
      <c r="B39" s="74">
        <v>699035</v>
      </c>
      <c r="C39" s="74">
        <v>276261</v>
      </c>
      <c r="D39" s="74">
        <v>410082</v>
      </c>
      <c r="E39" s="74">
        <v>207823</v>
      </c>
      <c r="F39" s="74">
        <v>20174</v>
      </c>
      <c r="G39" s="74">
        <v>543179</v>
      </c>
      <c r="H39" s="74">
        <v>203092</v>
      </c>
      <c r="I39" s="74">
        <v>263264</v>
      </c>
      <c r="J39" s="74">
        <v>161632</v>
      </c>
      <c r="K39" s="74">
        <v>62848</v>
      </c>
      <c r="L39" s="74">
        <v>58891</v>
      </c>
      <c r="M39" s="74">
        <v>82394</v>
      </c>
      <c r="N39" s="74">
        <v>91335</v>
      </c>
      <c r="O39" s="74">
        <v>18947</v>
      </c>
      <c r="P39" s="74">
        <v>27888</v>
      </c>
      <c r="Q39" s="74">
        <v>26661</v>
      </c>
      <c r="R39" s="74">
        <v>35894</v>
      </c>
      <c r="S39" s="74">
        <v>24672</v>
      </c>
      <c r="T39" s="74">
        <v>11539</v>
      </c>
      <c r="U39" s="74">
        <f t="shared" si="7"/>
        <v>3225611</v>
      </c>
      <c r="V39" s="32"/>
      <c r="W39" s="35"/>
    </row>
    <row r="40" spans="1:23" s="3" customFormat="1" ht="14.1" customHeight="1" x14ac:dyDescent="0.3">
      <c r="A40" s="71" t="s">
        <v>7</v>
      </c>
      <c r="B40" s="72">
        <v>864861</v>
      </c>
      <c r="C40" s="72">
        <v>314485</v>
      </c>
      <c r="D40" s="72">
        <v>478715</v>
      </c>
      <c r="E40" s="72">
        <v>247169</v>
      </c>
      <c r="F40" s="72">
        <v>24357</v>
      </c>
      <c r="G40" s="72">
        <v>646822</v>
      </c>
      <c r="H40" s="72">
        <v>223940</v>
      </c>
      <c r="I40" s="72">
        <v>317577</v>
      </c>
      <c r="J40" s="72">
        <v>204052</v>
      </c>
      <c r="K40" s="72">
        <v>76809</v>
      </c>
      <c r="L40" s="72">
        <v>75183</v>
      </c>
      <c r="M40" s="72">
        <v>119895</v>
      </c>
      <c r="N40" s="72">
        <v>114836</v>
      </c>
      <c r="O40" s="72">
        <v>20183</v>
      </c>
      <c r="P40" s="72">
        <v>29563</v>
      </c>
      <c r="Q40" s="72">
        <v>32574</v>
      </c>
      <c r="R40" s="72">
        <v>48264</v>
      </c>
      <c r="S40" s="72">
        <v>28311</v>
      </c>
      <c r="T40" s="72">
        <v>14392</v>
      </c>
      <c r="U40" s="72">
        <f t="shared" si="7"/>
        <v>3881988</v>
      </c>
      <c r="V40" s="32"/>
    </row>
    <row r="41" spans="1:23" s="3" customFormat="1" ht="14.1" customHeight="1" x14ac:dyDescent="0.3">
      <c r="A41" s="73" t="s">
        <v>8</v>
      </c>
      <c r="B41" s="74">
        <v>876070</v>
      </c>
      <c r="C41" s="74">
        <v>296237</v>
      </c>
      <c r="D41" s="74">
        <v>477405</v>
      </c>
      <c r="E41" s="74">
        <v>248652</v>
      </c>
      <c r="F41" s="74">
        <v>26264</v>
      </c>
      <c r="G41" s="74">
        <v>651055</v>
      </c>
      <c r="H41" s="74">
        <v>205323</v>
      </c>
      <c r="I41" s="74">
        <v>309733</v>
      </c>
      <c r="J41" s="74">
        <v>200245</v>
      </c>
      <c r="K41" s="74">
        <v>77555</v>
      </c>
      <c r="L41" s="74">
        <v>65780</v>
      </c>
      <c r="M41" s="74">
        <v>118961</v>
      </c>
      <c r="N41" s="74">
        <v>107874</v>
      </c>
      <c r="O41" s="74">
        <v>18032</v>
      </c>
      <c r="P41" s="74">
        <v>32673</v>
      </c>
      <c r="Q41" s="74">
        <v>31288</v>
      </c>
      <c r="R41" s="74">
        <v>49396</v>
      </c>
      <c r="S41" s="74">
        <v>28744</v>
      </c>
      <c r="T41" s="74">
        <v>14294</v>
      </c>
      <c r="U41" s="74">
        <f t="shared" si="7"/>
        <v>3835581</v>
      </c>
      <c r="V41" s="32"/>
      <c r="W41" s="35"/>
    </row>
    <row r="42" spans="1:23" s="3" customFormat="1" ht="14.1" customHeight="1" x14ac:dyDescent="0.3">
      <c r="A42" s="71" t="s">
        <v>9</v>
      </c>
      <c r="B42" s="72">
        <v>734112</v>
      </c>
      <c r="C42" s="72">
        <v>251622</v>
      </c>
      <c r="D42" s="72">
        <v>388577</v>
      </c>
      <c r="E42" s="72">
        <v>191725</v>
      </c>
      <c r="F42" s="72">
        <v>17511</v>
      </c>
      <c r="G42" s="72">
        <v>536058</v>
      </c>
      <c r="H42" s="72">
        <v>181111</v>
      </c>
      <c r="I42" s="72">
        <v>237129</v>
      </c>
      <c r="J42" s="72">
        <v>146825</v>
      </c>
      <c r="K42" s="72">
        <v>53098</v>
      </c>
      <c r="L42" s="72">
        <v>53100</v>
      </c>
      <c r="M42" s="72">
        <v>67914</v>
      </c>
      <c r="N42" s="72">
        <v>79854</v>
      </c>
      <c r="O42" s="72">
        <v>14658</v>
      </c>
      <c r="P42" s="72">
        <v>28136</v>
      </c>
      <c r="Q42" s="72">
        <v>26320</v>
      </c>
      <c r="R42" s="72">
        <v>25861</v>
      </c>
      <c r="S42" s="72">
        <v>19834</v>
      </c>
      <c r="T42" s="72">
        <v>10366</v>
      </c>
      <c r="U42" s="72">
        <f t="shared" si="7"/>
        <v>3063811</v>
      </c>
      <c r="V42" s="32"/>
    </row>
    <row r="43" spans="1:23" s="3" customFormat="1" ht="14.1" customHeight="1" x14ac:dyDescent="0.3">
      <c r="A43" s="73" t="s">
        <v>10</v>
      </c>
      <c r="B43" s="74">
        <v>563672</v>
      </c>
      <c r="C43" s="74">
        <v>198624</v>
      </c>
      <c r="D43" s="74">
        <v>200147</v>
      </c>
      <c r="E43" s="74">
        <v>96720</v>
      </c>
      <c r="F43" s="74">
        <v>1827</v>
      </c>
      <c r="G43" s="74">
        <v>299069</v>
      </c>
      <c r="H43" s="74">
        <v>95557</v>
      </c>
      <c r="I43" s="74">
        <v>89576</v>
      </c>
      <c r="J43" s="74">
        <v>26877</v>
      </c>
      <c r="K43" s="74">
        <v>11391</v>
      </c>
      <c r="L43" s="74">
        <v>11348</v>
      </c>
      <c r="M43" s="74">
        <v>22885</v>
      </c>
      <c r="N43" s="74">
        <v>38035</v>
      </c>
      <c r="O43" s="74">
        <v>4283</v>
      </c>
      <c r="P43" s="74">
        <v>9586</v>
      </c>
      <c r="Q43" s="74">
        <v>4664</v>
      </c>
      <c r="R43" s="74">
        <v>984</v>
      </c>
      <c r="S43" s="74">
        <v>5518</v>
      </c>
      <c r="T43" s="74">
        <v>808</v>
      </c>
      <c r="U43" s="74">
        <f t="shared" si="7"/>
        <v>1681571</v>
      </c>
      <c r="V43" s="32"/>
      <c r="W43" s="35"/>
    </row>
    <row r="44" spans="1:23" s="3" customFormat="1" ht="14.1" customHeight="1" x14ac:dyDescent="0.3">
      <c r="A44" s="71" t="s">
        <v>11</v>
      </c>
      <c r="B44" s="72">
        <v>390904</v>
      </c>
      <c r="C44" s="72">
        <v>119238</v>
      </c>
      <c r="D44" s="72">
        <v>373</v>
      </c>
      <c r="E44" s="72">
        <v>69</v>
      </c>
      <c r="F44" s="72">
        <v>0</v>
      </c>
      <c r="G44" s="72">
        <v>16178</v>
      </c>
      <c r="H44" s="72">
        <v>2378</v>
      </c>
      <c r="I44" s="72">
        <v>465</v>
      </c>
      <c r="J44" s="72">
        <v>0</v>
      </c>
      <c r="K44" s="72">
        <v>0</v>
      </c>
      <c r="L44" s="72">
        <v>26</v>
      </c>
      <c r="M44" s="72">
        <v>0</v>
      </c>
      <c r="N44" s="72">
        <v>424</v>
      </c>
      <c r="O44" s="72">
        <v>0</v>
      </c>
      <c r="P44" s="72">
        <v>1062</v>
      </c>
      <c r="Q44" s="72">
        <v>0</v>
      </c>
      <c r="R44" s="72">
        <v>0</v>
      </c>
      <c r="S44" s="72">
        <v>0</v>
      </c>
      <c r="T44" s="72">
        <v>0</v>
      </c>
      <c r="U44" s="72">
        <f t="shared" si="7"/>
        <v>531117</v>
      </c>
      <c r="V44" s="32"/>
    </row>
    <row r="45" spans="1:23" s="3" customFormat="1" ht="14.1" customHeight="1" thickBot="1" x14ac:dyDescent="0.35">
      <c r="A45" s="93" t="s">
        <v>12</v>
      </c>
      <c r="B45" s="94">
        <v>299917</v>
      </c>
      <c r="C45" s="94">
        <v>146869</v>
      </c>
      <c r="D45" s="94">
        <v>3</v>
      </c>
      <c r="E45" s="94">
        <v>4</v>
      </c>
      <c r="F45" s="94">
        <v>0</v>
      </c>
      <c r="G45" s="94">
        <v>3471</v>
      </c>
      <c r="H45" s="94">
        <v>1436</v>
      </c>
      <c r="I45" s="94">
        <v>145</v>
      </c>
      <c r="J45" s="94">
        <v>0</v>
      </c>
      <c r="K45" s="94">
        <v>0</v>
      </c>
      <c r="L45" s="94">
        <v>0</v>
      </c>
      <c r="M45" s="94">
        <v>0</v>
      </c>
      <c r="N45" s="94">
        <v>0</v>
      </c>
      <c r="O45" s="94">
        <v>0</v>
      </c>
      <c r="P45" s="94">
        <v>0</v>
      </c>
      <c r="Q45" s="94">
        <v>0</v>
      </c>
      <c r="R45" s="94">
        <v>0</v>
      </c>
      <c r="S45" s="94">
        <v>0</v>
      </c>
      <c r="T45" s="94">
        <v>0</v>
      </c>
      <c r="U45" s="94">
        <f t="shared" si="7"/>
        <v>451845</v>
      </c>
      <c r="V45" s="32"/>
      <c r="W45" s="35"/>
    </row>
    <row r="46" spans="1:23" s="3" customFormat="1" ht="14.1" customHeight="1" thickTop="1" x14ac:dyDescent="0.3">
      <c r="A46" s="75" t="s">
        <v>0</v>
      </c>
      <c r="B46" s="76">
        <f>SUM(B34:B45)</f>
        <v>6412593</v>
      </c>
      <c r="C46" s="76">
        <f t="shared" ref="C46:U46" si="8">SUM(C34:C45)</f>
        <v>2341743</v>
      </c>
      <c r="D46" s="76">
        <f t="shared" si="8"/>
        <v>2343299</v>
      </c>
      <c r="E46" s="76">
        <f t="shared" si="8"/>
        <v>1178287</v>
      </c>
      <c r="F46" s="76">
        <f t="shared" si="8"/>
        <v>99085</v>
      </c>
      <c r="G46" s="76">
        <f t="shared" si="8"/>
        <v>3302223</v>
      </c>
      <c r="H46" s="76">
        <f t="shared" si="8"/>
        <v>1141434</v>
      </c>
      <c r="I46" s="76">
        <f t="shared" si="8"/>
        <v>1457420</v>
      </c>
      <c r="J46" s="76">
        <f t="shared" si="8"/>
        <v>856538</v>
      </c>
      <c r="K46" s="76">
        <f t="shared" si="8"/>
        <v>330329</v>
      </c>
      <c r="L46" s="76">
        <f t="shared" si="8"/>
        <v>300698</v>
      </c>
      <c r="M46" s="76">
        <f t="shared" si="8"/>
        <v>474081</v>
      </c>
      <c r="N46" s="76">
        <f t="shared" si="8"/>
        <v>519999</v>
      </c>
      <c r="O46" s="76">
        <f t="shared" si="8"/>
        <v>84454</v>
      </c>
      <c r="P46" s="76">
        <f t="shared" si="8"/>
        <v>153364</v>
      </c>
      <c r="Q46" s="76">
        <f t="shared" si="8"/>
        <v>137153</v>
      </c>
      <c r="R46" s="76">
        <f t="shared" si="8"/>
        <v>181904</v>
      </c>
      <c r="S46" s="76">
        <f t="shared" si="8"/>
        <v>122892</v>
      </c>
      <c r="T46" s="76">
        <f t="shared" si="8"/>
        <v>58818</v>
      </c>
      <c r="U46" s="76">
        <f t="shared" si="8"/>
        <v>21496314</v>
      </c>
      <c r="V46" s="32"/>
    </row>
    <row r="47" spans="1:23" s="3" customFormat="1" ht="14.1" hidden="1" customHeight="1" thickBot="1" x14ac:dyDescent="0.35">
      <c r="A47" s="93" t="str">
        <f>A15</f>
        <v>Σύνολο</v>
      </c>
      <c r="B47" s="94">
        <f t="shared" ref="B47:U47" si="9">SUM(B34:B45)</f>
        <v>6412593</v>
      </c>
      <c r="C47" s="94">
        <f t="shared" si="9"/>
        <v>2341743</v>
      </c>
      <c r="D47" s="94">
        <f t="shared" si="9"/>
        <v>2343299</v>
      </c>
      <c r="E47" s="94">
        <f t="shared" si="9"/>
        <v>1178287</v>
      </c>
      <c r="F47" s="94">
        <f t="shared" si="9"/>
        <v>99085</v>
      </c>
      <c r="G47" s="94">
        <f t="shared" si="9"/>
        <v>3302223</v>
      </c>
      <c r="H47" s="94">
        <f t="shared" si="9"/>
        <v>1141434</v>
      </c>
      <c r="I47" s="94">
        <f t="shared" si="9"/>
        <v>1457420</v>
      </c>
      <c r="J47" s="94">
        <f t="shared" si="9"/>
        <v>856538</v>
      </c>
      <c r="K47" s="94">
        <f t="shared" si="9"/>
        <v>330329</v>
      </c>
      <c r="L47" s="94">
        <f t="shared" si="9"/>
        <v>300698</v>
      </c>
      <c r="M47" s="94">
        <f t="shared" si="9"/>
        <v>474081</v>
      </c>
      <c r="N47" s="94">
        <f t="shared" si="9"/>
        <v>519999</v>
      </c>
      <c r="O47" s="94">
        <f t="shared" si="9"/>
        <v>84454</v>
      </c>
      <c r="P47" s="94">
        <f t="shared" si="9"/>
        <v>153364</v>
      </c>
      <c r="Q47" s="94">
        <f t="shared" si="9"/>
        <v>137153</v>
      </c>
      <c r="R47" s="94">
        <f t="shared" si="9"/>
        <v>181904</v>
      </c>
      <c r="S47" s="94">
        <f t="shared" si="9"/>
        <v>122892</v>
      </c>
      <c r="T47" s="94">
        <f t="shared" si="9"/>
        <v>58818</v>
      </c>
      <c r="U47" s="94">
        <f t="shared" si="9"/>
        <v>21496314</v>
      </c>
      <c r="V47" s="32"/>
      <c r="W47" s="35"/>
    </row>
    <row r="48" spans="1:23" s="3" customFormat="1" ht="14.1" customHeight="1" x14ac:dyDescent="0.3">
      <c r="A48" s="81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66"/>
      <c r="S48" s="66"/>
      <c r="T48" s="66"/>
      <c r="U48" s="66"/>
    </row>
    <row r="49" spans="1:23" s="2" customFormat="1" ht="13.5" customHeight="1" x14ac:dyDescent="0.3">
      <c r="A49" s="67" t="s">
        <v>83</v>
      </c>
      <c r="B49" s="68" t="str">
        <f>B2</f>
        <v>Αθήνα</v>
      </c>
      <c r="C49" s="69" t="str">
        <f t="shared" ref="C49:Q49" si="10">C2</f>
        <v>Θεσσαλονίκη</v>
      </c>
      <c r="D49" s="69" t="str">
        <f t="shared" si="10"/>
        <v>Ρόδος</v>
      </c>
      <c r="E49" s="69" t="str">
        <f t="shared" si="10"/>
        <v>Κως</v>
      </c>
      <c r="F49" s="70" t="str">
        <f t="shared" si="10"/>
        <v>Kάρπαθος</v>
      </c>
      <c r="G49" s="68" t="str">
        <f t="shared" si="10"/>
        <v>Ηράκλειο</v>
      </c>
      <c r="H49" s="69" t="str">
        <f t="shared" si="10"/>
        <v xml:space="preserve">Χανιά </v>
      </c>
      <c r="I49" s="69" t="str">
        <f t="shared" si="10"/>
        <v>Κέρκυρα</v>
      </c>
      <c r="J49" s="69" t="str">
        <f t="shared" si="10"/>
        <v>Ζάκυνθος</v>
      </c>
      <c r="K49" s="70" t="str">
        <f t="shared" si="10"/>
        <v>Κεφαλονιά</v>
      </c>
      <c r="L49" s="68" t="str">
        <f t="shared" si="10"/>
        <v xml:space="preserve">Άκτιο </v>
      </c>
      <c r="M49" s="69" t="str">
        <f t="shared" si="10"/>
        <v>Μύκονος</v>
      </c>
      <c r="N49" s="69" t="str">
        <f t="shared" si="10"/>
        <v>Σαντορίνη</v>
      </c>
      <c r="O49" s="69" t="str">
        <f t="shared" si="10"/>
        <v>Άραξος</v>
      </c>
      <c r="P49" s="70" t="str">
        <f t="shared" si="10"/>
        <v>Καλαμάτα</v>
      </c>
      <c r="Q49" s="68" t="str">
        <f t="shared" si="10"/>
        <v>Σάμος</v>
      </c>
      <c r="R49" s="69" t="str">
        <f t="shared" ref="R49:U49" si="11">R2</f>
        <v>Σκιάθος</v>
      </c>
      <c r="S49" s="69" t="str">
        <f t="shared" si="11"/>
        <v>Καβάλα</v>
      </c>
      <c r="T49" s="69" t="str">
        <f t="shared" si="11"/>
        <v>Μυτιλήνη</v>
      </c>
      <c r="U49" s="70" t="str">
        <f t="shared" si="11"/>
        <v>Σύνολο</v>
      </c>
    </row>
    <row r="50" spans="1:23" s="3" customFormat="1" ht="14.1" customHeight="1" x14ac:dyDescent="0.3">
      <c r="A50" s="71" t="s">
        <v>1</v>
      </c>
      <c r="B50" s="83">
        <f>IF(B18=0,"",(B3/B18 -1))</f>
        <v>2.6752555872563004</v>
      </c>
      <c r="C50" s="83">
        <f t="shared" ref="C50:U50" si="12">IF(C18=0,"",(C3/C18 -1))</f>
        <v>5.0881545849531218</v>
      </c>
      <c r="D50" s="83" t="str">
        <f t="shared" si="12"/>
        <v/>
      </c>
      <c r="E50" s="83" t="str">
        <f t="shared" si="12"/>
        <v/>
      </c>
      <c r="F50" s="83" t="str">
        <f t="shared" si="12"/>
        <v/>
      </c>
      <c r="G50" s="83">
        <f t="shared" si="12"/>
        <v>0.62227074235807867</v>
      </c>
      <c r="H50" s="83" t="str">
        <f t="shared" si="12"/>
        <v/>
      </c>
      <c r="I50" s="83" t="str">
        <f t="shared" si="12"/>
        <v/>
      </c>
      <c r="J50" s="83" t="str">
        <f t="shared" si="12"/>
        <v/>
      </c>
      <c r="K50" s="83" t="str">
        <f t="shared" si="12"/>
        <v/>
      </c>
      <c r="L50" s="83" t="str">
        <f t="shared" si="12"/>
        <v/>
      </c>
      <c r="M50" s="83" t="str">
        <f t="shared" si="12"/>
        <v/>
      </c>
      <c r="N50" s="83" t="str">
        <f t="shared" si="12"/>
        <v/>
      </c>
      <c r="O50" s="83" t="str">
        <f t="shared" si="12"/>
        <v/>
      </c>
      <c r="P50" s="83" t="str">
        <f t="shared" si="12"/>
        <v/>
      </c>
      <c r="Q50" s="83" t="str">
        <f t="shared" si="12"/>
        <v/>
      </c>
      <c r="R50" s="83" t="str">
        <f t="shared" si="12"/>
        <v/>
      </c>
      <c r="S50" s="83" t="str">
        <f t="shared" si="12"/>
        <v/>
      </c>
      <c r="T50" s="83" t="str">
        <f t="shared" si="12"/>
        <v/>
      </c>
      <c r="U50" s="83">
        <f t="shared" si="12"/>
        <v>3.1592457761598061</v>
      </c>
      <c r="V50" s="32"/>
    </row>
    <row r="51" spans="1:23" s="3" customFormat="1" ht="14.1" customHeight="1" x14ac:dyDescent="0.3">
      <c r="A51" s="73" t="s">
        <v>2</v>
      </c>
      <c r="B51" s="84">
        <f t="shared" ref="B51:U51" si="13">IF(B19=0,"",(B4/B19 -1))</f>
        <v>4.5576010961599271</v>
      </c>
      <c r="C51" s="84">
        <f t="shared" si="13"/>
        <v>8.2056706331717351</v>
      </c>
      <c r="D51" s="84" t="str">
        <f t="shared" si="13"/>
        <v/>
      </c>
      <c r="E51" s="84" t="str">
        <f t="shared" si="13"/>
        <v/>
      </c>
      <c r="F51" s="84" t="str">
        <f t="shared" si="13"/>
        <v/>
      </c>
      <c r="G51" s="84">
        <f t="shared" si="13"/>
        <v>2.0742857142857143</v>
      </c>
      <c r="H51" s="84" t="str">
        <f t="shared" si="13"/>
        <v/>
      </c>
      <c r="I51" s="84" t="str">
        <f t="shared" si="13"/>
        <v/>
      </c>
      <c r="J51" s="84" t="str">
        <f t="shared" si="13"/>
        <v/>
      </c>
      <c r="K51" s="84" t="str">
        <f t="shared" si="13"/>
        <v/>
      </c>
      <c r="L51" s="84" t="str">
        <f t="shared" si="13"/>
        <v/>
      </c>
      <c r="M51" s="84" t="str">
        <f t="shared" si="13"/>
        <v/>
      </c>
      <c r="N51" s="84" t="str">
        <f t="shared" si="13"/>
        <v/>
      </c>
      <c r="O51" s="84" t="str">
        <f t="shared" si="13"/>
        <v/>
      </c>
      <c r="P51" s="84" t="str">
        <f t="shared" si="13"/>
        <v/>
      </c>
      <c r="Q51" s="84" t="str">
        <f t="shared" si="13"/>
        <v/>
      </c>
      <c r="R51" s="84" t="str">
        <f t="shared" si="13"/>
        <v/>
      </c>
      <c r="S51" s="84" t="str">
        <f t="shared" si="13"/>
        <v/>
      </c>
      <c r="T51" s="84" t="str">
        <f t="shared" si="13"/>
        <v/>
      </c>
      <c r="U51" s="84">
        <f t="shared" si="13"/>
        <v>5.2857384680490904</v>
      </c>
      <c r="V51" s="32"/>
      <c r="W51" s="35"/>
    </row>
    <row r="52" spans="1:23" s="3" customFormat="1" ht="14.1" customHeight="1" x14ac:dyDescent="0.3">
      <c r="A52" s="71" t="s">
        <v>3</v>
      </c>
      <c r="B52" s="83">
        <f t="shared" ref="B52:U52" si="14">IF(B20=0,"",(B5/B20 -1))</f>
        <v>5.7090988083416088</v>
      </c>
      <c r="C52" s="83">
        <f t="shared" si="14"/>
        <v>8.2405026300409112</v>
      </c>
      <c r="D52" s="83">
        <f t="shared" si="14"/>
        <v>77.693877551020407</v>
      </c>
      <c r="E52" s="83" t="str">
        <f t="shared" si="14"/>
        <v/>
      </c>
      <c r="F52" s="83" t="str">
        <f t="shared" si="14"/>
        <v/>
      </c>
      <c r="G52" s="83">
        <f t="shared" si="14"/>
        <v>20.939890710382514</v>
      </c>
      <c r="H52" s="83">
        <f t="shared" si="14"/>
        <v>165.53846153846155</v>
      </c>
      <c r="I52" s="83">
        <f t="shared" si="14"/>
        <v>35.064814814814817</v>
      </c>
      <c r="J52" s="83" t="str">
        <f t="shared" si="14"/>
        <v/>
      </c>
      <c r="K52" s="83" t="str">
        <f t="shared" si="14"/>
        <v/>
      </c>
      <c r="L52" s="83" t="str">
        <f t="shared" si="14"/>
        <v/>
      </c>
      <c r="M52" s="83" t="str">
        <f t="shared" si="14"/>
        <v/>
      </c>
      <c r="N52" s="83" t="str">
        <f t="shared" si="14"/>
        <v/>
      </c>
      <c r="O52" s="83" t="str">
        <f t="shared" si="14"/>
        <v/>
      </c>
      <c r="P52" s="83" t="str">
        <f t="shared" si="14"/>
        <v/>
      </c>
      <c r="Q52" s="83" t="str">
        <f t="shared" si="14"/>
        <v/>
      </c>
      <c r="R52" s="83" t="str">
        <f t="shared" si="14"/>
        <v/>
      </c>
      <c r="S52" s="83" t="str">
        <f t="shared" si="14"/>
        <v/>
      </c>
      <c r="T52" s="83">
        <f t="shared" si="14"/>
        <v>-1</v>
      </c>
      <c r="U52" s="83">
        <f t="shared" si="14"/>
        <v>6.8474931968082657</v>
      </c>
      <c r="V52" s="32"/>
    </row>
    <row r="53" spans="1:23" s="3" customFormat="1" ht="14.1" customHeight="1" x14ac:dyDescent="0.3">
      <c r="A53" s="73" t="s">
        <v>4</v>
      </c>
      <c r="B53" s="84">
        <f t="shared" ref="B53:U53" si="15">IF(B21=0,"",(B6/B21 -1))</f>
        <v>7.7375400789582738</v>
      </c>
      <c r="C53" s="84">
        <f t="shared" si="15"/>
        <v>7.81852770885029</v>
      </c>
      <c r="D53" s="84">
        <f t="shared" si="15"/>
        <v>284.39588688946014</v>
      </c>
      <c r="E53" s="84" t="str">
        <f t="shared" si="15"/>
        <v/>
      </c>
      <c r="F53" s="84" t="str">
        <f t="shared" si="15"/>
        <v/>
      </c>
      <c r="G53" s="84">
        <f t="shared" si="15"/>
        <v>123.5892002734108</v>
      </c>
      <c r="H53" s="84">
        <f t="shared" si="15"/>
        <v>557.44444444444446</v>
      </c>
      <c r="I53" s="84">
        <f t="shared" si="15"/>
        <v>1708.4736842105262</v>
      </c>
      <c r="J53" s="84" t="str">
        <f t="shared" si="15"/>
        <v/>
      </c>
      <c r="K53" s="84" t="str">
        <f t="shared" si="15"/>
        <v/>
      </c>
      <c r="L53" s="84" t="str">
        <f t="shared" si="15"/>
        <v/>
      </c>
      <c r="M53" s="84" t="str">
        <f t="shared" si="15"/>
        <v/>
      </c>
      <c r="N53" s="84">
        <f t="shared" si="15"/>
        <v>749.77083333333337</v>
      </c>
      <c r="O53" s="84" t="str">
        <f t="shared" si="15"/>
        <v/>
      </c>
      <c r="P53" s="84" t="str">
        <f t="shared" si="15"/>
        <v/>
      </c>
      <c r="Q53" s="84" t="str">
        <f t="shared" si="15"/>
        <v/>
      </c>
      <c r="R53" s="84" t="str">
        <f t="shared" si="15"/>
        <v/>
      </c>
      <c r="S53" s="84">
        <f t="shared" si="15"/>
        <v>9.3008849557522115</v>
      </c>
      <c r="T53" s="84">
        <f t="shared" si="15"/>
        <v>0.63548387096774195</v>
      </c>
      <c r="U53" s="84">
        <f t="shared" si="15"/>
        <v>15.667589527535359</v>
      </c>
      <c r="V53" s="32"/>
      <c r="W53" s="35"/>
    </row>
    <row r="54" spans="1:23" s="3" customFormat="1" ht="14.1" customHeight="1" x14ac:dyDescent="0.3">
      <c r="A54" s="71" t="s">
        <v>5</v>
      </c>
      <c r="B54" s="83">
        <f t="shared" ref="B54:U54" si="16">IF(B22=0,"",(B7/B22 -1))</f>
        <v>3.5147946415427649</v>
      </c>
      <c r="C54" s="83">
        <f t="shared" si="16"/>
        <v>3.8018080007592658</v>
      </c>
      <c r="D54" s="83">
        <f t="shared" si="16"/>
        <v>8.6585421117369066</v>
      </c>
      <c r="E54" s="83">
        <f t="shared" si="16"/>
        <v>8.0244053902999433</v>
      </c>
      <c r="F54" s="83">
        <f t="shared" si="16"/>
        <v>32.599009900990097</v>
      </c>
      <c r="G54" s="83">
        <f t="shared" si="16"/>
        <v>4.9207368859926808</v>
      </c>
      <c r="H54" s="83">
        <f t="shared" si="16"/>
        <v>11.167766642222766</v>
      </c>
      <c r="I54" s="83">
        <f t="shared" si="16"/>
        <v>10.479360761645699</v>
      </c>
      <c r="J54" s="83">
        <f t="shared" si="16"/>
        <v>11.90432612312812</v>
      </c>
      <c r="K54" s="83">
        <f t="shared" si="16"/>
        <v>63.919243986254301</v>
      </c>
      <c r="L54" s="83">
        <f t="shared" si="16"/>
        <v>10.519628408750375</v>
      </c>
      <c r="M54" s="83">
        <f t="shared" si="16"/>
        <v>5.4075964569884398</v>
      </c>
      <c r="N54" s="83">
        <f t="shared" si="16"/>
        <v>0.18908051112501112</v>
      </c>
      <c r="O54" s="83">
        <f t="shared" si="16"/>
        <v>3.4981343283582094</v>
      </c>
      <c r="P54" s="83">
        <f t="shared" si="16"/>
        <v>11.425790754257907</v>
      </c>
      <c r="Q54" s="83">
        <f t="shared" si="16"/>
        <v>20.532362459546924</v>
      </c>
      <c r="R54" s="83">
        <f t="shared" si="16"/>
        <v>52.063380281690144</v>
      </c>
      <c r="S54" s="83">
        <f t="shared" si="16"/>
        <v>4.0095720720720722</v>
      </c>
      <c r="T54" s="83">
        <f t="shared" si="16"/>
        <v>9.1303418803418808</v>
      </c>
      <c r="U54" s="83">
        <f t="shared" si="16"/>
        <v>5.5554918025360953</v>
      </c>
      <c r="V54" s="32"/>
    </row>
    <row r="55" spans="1:23" s="3" customFormat="1" ht="14.1" customHeight="1" x14ac:dyDescent="0.3">
      <c r="A55" s="73" t="s">
        <v>6</v>
      </c>
      <c r="B55" s="84">
        <f t="shared" ref="B55:U55" si="17">IF(B23=0,"",(B8/B23 -1))</f>
        <v>1.3478849125454322</v>
      </c>
      <c r="C55" s="84">
        <f t="shared" si="17"/>
        <v>1.4480258697126165</v>
      </c>
      <c r="D55" s="84">
        <f t="shared" si="17"/>
        <v>2.5540791812018693</v>
      </c>
      <c r="E55" s="84">
        <f t="shared" si="17"/>
        <v>2.5257976917854719</v>
      </c>
      <c r="F55" s="84">
        <f t="shared" si="17"/>
        <v>3.8802292263610312</v>
      </c>
      <c r="G55" s="84">
        <f t="shared" si="17"/>
        <v>1.4862248186393496</v>
      </c>
      <c r="H55" s="84">
        <f t="shared" si="17"/>
        <v>3.2347296893667865</v>
      </c>
      <c r="I55" s="84">
        <f t="shared" si="17"/>
        <v>2.7427463480748959</v>
      </c>
      <c r="J55" s="84">
        <f t="shared" si="17"/>
        <v>2.3744178512128942</v>
      </c>
      <c r="K55" s="84">
        <f t="shared" si="17"/>
        <v>9.0131905648665427</v>
      </c>
      <c r="L55" s="84">
        <f t="shared" si="17"/>
        <v>3.4577013818672055</v>
      </c>
      <c r="M55" s="84">
        <f t="shared" si="17"/>
        <v>1.2660663680409545</v>
      </c>
      <c r="N55" s="84">
        <f t="shared" si="17"/>
        <v>1.7848817917876398</v>
      </c>
      <c r="O55" s="84">
        <f t="shared" si="17"/>
        <v>1.0917782026768643</v>
      </c>
      <c r="P55" s="84">
        <f t="shared" si="17"/>
        <v>2.9841390879975598</v>
      </c>
      <c r="Q55" s="84">
        <f t="shared" si="17"/>
        <v>3.050556117290192</v>
      </c>
      <c r="R55" s="84">
        <f t="shared" si="17"/>
        <v>5.8053288925895083</v>
      </c>
      <c r="S55" s="84">
        <f t="shared" si="17"/>
        <v>2.0382287822878227</v>
      </c>
      <c r="T55" s="84">
        <f t="shared" si="17"/>
        <v>5.8856235107227954</v>
      </c>
      <c r="U55" s="84">
        <f t="shared" si="17"/>
        <v>1.9680581355739752</v>
      </c>
      <c r="V55" s="32"/>
      <c r="W55" s="35"/>
    </row>
    <row r="56" spans="1:23" s="3" customFormat="1" ht="14.1" customHeight="1" x14ac:dyDescent="0.3">
      <c r="A56" s="71" t="s">
        <v>7</v>
      </c>
      <c r="B56" s="83">
        <f t="shared" ref="B56:U57" si="18">IF(B24=0,"",(B9/B24 -1))</f>
        <v>0.48328848681947068</v>
      </c>
      <c r="C56" s="83">
        <f t="shared" si="18"/>
        <v>0.3312272450381788</v>
      </c>
      <c r="D56" s="83">
        <f t="shared" si="18"/>
        <v>0.5974992487139752</v>
      </c>
      <c r="E56" s="83">
        <f t="shared" si="18"/>
        <v>0.61155941580797535</v>
      </c>
      <c r="F56" s="83">
        <f t="shared" si="18"/>
        <v>0.71479890667707924</v>
      </c>
      <c r="G56" s="83">
        <f t="shared" si="18"/>
        <v>0.34771802455508971</v>
      </c>
      <c r="H56" s="83">
        <f t="shared" si="18"/>
        <v>0.63447145365557711</v>
      </c>
      <c r="I56" s="83">
        <f t="shared" si="18"/>
        <v>0.69931203179941903</v>
      </c>
      <c r="J56" s="83">
        <f t="shared" si="18"/>
        <v>0.70359728766808405</v>
      </c>
      <c r="K56" s="83">
        <f t="shared" si="18"/>
        <v>2.2798344786817411</v>
      </c>
      <c r="L56" s="83">
        <f t="shared" si="18"/>
        <v>1.0029002833864684</v>
      </c>
      <c r="M56" s="83">
        <f t="shared" si="18"/>
        <v>0.40882738812850161</v>
      </c>
      <c r="N56" s="83">
        <f t="shared" si="18"/>
        <v>0.58965174627825223</v>
      </c>
      <c r="O56" s="83">
        <f t="shared" si="18"/>
        <v>0.22424937447873217</v>
      </c>
      <c r="P56" s="83">
        <f t="shared" si="18"/>
        <v>0.95858383433533745</v>
      </c>
      <c r="Q56" s="83">
        <f t="shared" si="18"/>
        <v>0.70331281149223113</v>
      </c>
      <c r="R56" s="83">
        <f t="shared" si="18"/>
        <v>1.8252199962553828</v>
      </c>
      <c r="S56" s="83">
        <f t="shared" si="18"/>
        <v>0.59951426836672739</v>
      </c>
      <c r="T56" s="83">
        <f t="shared" si="18"/>
        <v>1.3816793893129771</v>
      </c>
      <c r="U56" s="83">
        <f t="shared" si="18"/>
        <v>0.55171824098843825</v>
      </c>
      <c r="V56" s="32"/>
    </row>
    <row r="57" spans="1:23" s="3" customFormat="1" ht="14.1" customHeight="1" x14ac:dyDescent="0.3">
      <c r="A57" s="73" t="s">
        <v>8</v>
      </c>
      <c r="B57" s="84">
        <f t="shared" si="18"/>
        <v>0.39781460244578226</v>
      </c>
      <c r="C57" s="84">
        <f t="shared" ref="C57:T57" si="19">IF(C25=0,"",(C10/C25 -1))</f>
        <v>0.25994852031728288</v>
      </c>
      <c r="D57" s="84">
        <f t="shared" si="19"/>
        <v>0.35045534727535488</v>
      </c>
      <c r="E57" s="84">
        <f t="shared" si="19"/>
        <v>0.36425385131322585</v>
      </c>
      <c r="F57" s="84">
        <f t="shared" si="19"/>
        <v>0.49453087845641686</v>
      </c>
      <c r="G57" s="84">
        <f t="shared" si="19"/>
        <v>0.20694956569627165</v>
      </c>
      <c r="H57" s="84">
        <f t="shared" si="19"/>
        <v>0.41774673094131565</v>
      </c>
      <c r="I57" s="84">
        <f t="shared" si="19"/>
        <v>0.39272728627415909</v>
      </c>
      <c r="J57" s="84">
        <f t="shared" si="19"/>
        <v>0.41813991269490103</v>
      </c>
      <c r="K57" s="84">
        <f t="shared" si="19"/>
        <v>0.96511972972356008</v>
      </c>
      <c r="L57" s="84">
        <f t="shared" si="19"/>
        <v>0.56805866697302165</v>
      </c>
      <c r="M57" s="84">
        <f t="shared" si="19"/>
        <v>0.27908526715773263</v>
      </c>
      <c r="N57" s="84">
        <f t="shared" si="19"/>
        <v>0.30799205994594314</v>
      </c>
      <c r="O57" s="84">
        <f t="shared" si="19"/>
        <v>0.31983953318745439</v>
      </c>
      <c r="P57" s="84">
        <f t="shared" si="19"/>
        <v>0.46019153131161383</v>
      </c>
      <c r="Q57" s="84">
        <f t="shared" si="19"/>
        <v>0.52178565968506341</v>
      </c>
      <c r="R57" s="84">
        <f t="shared" si="19"/>
        <v>0.96772531082909241</v>
      </c>
      <c r="S57" s="84">
        <f t="shared" si="19"/>
        <v>0.46804253372970495</v>
      </c>
      <c r="T57" s="84">
        <f t="shared" si="19"/>
        <v>0.66979362101313322</v>
      </c>
      <c r="U57" s="84">
        <f t="shared" si="18"/>
        <v>0.35611295651742969</v>
      </c>
      <c r="V57" s="32"/>
      <c r="W57" s="35"/>
    </row>
    <row r="58" spans="1:23" s="3" customFormat="1" ht="14.1" customHeight="1" x14ac:dyDescent="0.3">
      <c r="A58" s="71" t="s">
        <v>9</v>
      </c>
      <c r="B58" s="83">
        <f>IF(B26=0,"",(B11/B26 -1))</f>
        <v>0.45991000578319263</v>
      </c>
      <c r="C58" s="83">
        <f t="shared" ref="C58:T58" si="20">IF(C26=0,"",(C11/C26 -1))</f>
        <v>0.31238645391337561</v>
      </c>
      <c r="D58" s="83">
        <f t="shared" si="20"/>
        <v>0.35068720816735688</v>
      </c>
      <c r="E58" s="83">
        <f t="shared" si="20"/>
        <v>0.39504371198957422</v>
      </c>
      <c r="F58" s="83">
        <f t="shared" si="20"/>
        <v>0.71142066785220304</v>
      </c>
      <c r="G58" s="83">
        <f t="shared" si="20"/>
        <v>0.2391791955788094</v>
      </c>
      <c r="H58" s="83">
        <f t="shared" si="20"/>
        <v>0.46202741037427053</v>
      </c>
      <c r="I58" s="83">
        <f t="shared" si="20"/>
        <v>0.38672659702691847</v>
      </c>
      <c r="J58" s="83">
        <f t="shared" si="20"/>
        <v>0.50356075386108734</v>
      </c>
      <c r="K58" s="83">
        <f t="shared" si="20"/>
        <v>0.82869467966128774</v>
      </c>
      <c r="L58" s="83">
        <f t="shared" si="20"/>
        <v>0.50350076846136949</v>
      </c>
      <c r="M58" s="83">
        <f t="shared" si="20"/>
        <v>0.36960897750867794</v>
      </c>
      <c r="N58" s="83">
        <f t="shared" si="20"/>
        <v>0.33268474435934592</v>
      </c>
      <c r="O58" s="83">
        <f t="shared" si="20"/>
        <v>0.49860478778087836</v>
      </c>
      <c r="P58" s="83">
        <f t="shared" si="20"/>
        <v>0.59759535178047507</v>
      </c>
      <c r="Q58" s="83">
        <f t="shared" si="20"/>
        <v>0.42642752562225472</v>
      </c>
      <c r="R58" s="83">
        <f t="shared" si="20"/>
        <v>0.70444734464411196</v>
      </c>
      <c r="S58" s="83">
        <f t="shared" si="20"/>
        <v>0.50722039637486316</v>
      </c>
      <c r="T58" s="83">
        <f t="shared" si="20"/>
        <v>0.77719895812462436</v>
      </c>
      <c r="U58" s="83">
        <f t="shared" ref="U58" si="21">IF(U26=0,"",(U11/U26 -1))</f>
        <v>0.38700132675338539</v>
      </c>
      <c r="V58" s="32"/>
    </row>
    <row r="59" spans="1:23" s="3" customFormat="1" ht="14.1" customHeight="1" x14ac:dyDescent="0.3">
      <c r="A59" s="73" t="s">
        <v>10</v>
      </c>
      <c r="B59" s="84">
        <f t="shared" ref="B59:T59" si="22">IF(B27=0,"",(B12/B27 -1))</f>
        <v>0.4482921208362014</v>
      </c>
      <c r="C59" s="84">
        <f t="shared" si="22"/>
        <v>0.24862215505348462</v>
      </c>
      <c r="D59" s="84">
        <f t="shared" si="22"/>
        <v>7.1989737237901474E-2</v>
      </c>
      <c r="E59" s="84">
        <f t="shared" si="22"/>
        <v>0.19992343032159265</v>
      </c>
      <c r="F59" s="84">
        <f t="shared" si="22"/>
        <v>1.0901467505241089</v>
      </c>
      <c r="G59" s="84">
        <f t="shared" si="22"/>
        <v>6.6305692417433892E-2</v>
      </c>
      <c r="H59" s="84">
        <f t="shared" si="22"/>
        <v>3.6725489829144697E-2</v>
      </c>
      <c r="I59" s="84">
        <f t="shared" si="22"/>
        <v>6.1856335456984546E-2</v>
      </c>
      <c r="J59" s="84">
        <f t="shared" si="22"/>
        <v>0.28584373039659861</v>
      </c>
      <c r="K59" s="84">
        <f t="shared" si="22"/>
        <v>0.63407025634070258</v>
      </c>
      <c r="L59" s="84">
        <f t="shared" si="22"/>
        <v>0.29811943642044447</v>
      </c>
      <c r="M59" s="84">
        <f t="shared" si="22"/>
        <v>0.17479535316896233</v>
      </c>
      <c r="N59" s="84">
        <f t="shared" si="22"/>
        <v>2.5374953448217497E-2</v>
      </c>
      <c r="O59" s="84">
        <f t="shared" si="22"/>
        <v>-0.26119583635923505</v>
      </c>
      <c r="P59" s="84">
        <f t="shared" si="22"/>
        <v>0.12316364878715413</v>
      </c>
      <c r="Q59" s="84">
        <f t="shared" si="22"/>
        <v>0.55722891566265065</v>
      </c>
      <c r="R59" s="84">
        <f t="shared" si="22"/>
        <v>-0.26767676767676762</v>
      </c>
      <c r="S59" s="84">
        <f t="shared" si="22"/>
        <v>-0.10938602681721943</v>
      </c>
      <c r="T59" s="84">
        <f t="shared" si="22"/>
        <v>0.60792951541850226</v>
      </c>
      <c r="U59" s="84">
        <f t="shared" ref="U59" si="23">IF(U27=0,"",(U12/U27 -1))</f>
        <v>0.19628668581761866</v>
      </c>
      <c r="V59" s="32"/>
      <c r="W59" s="35"/>
    </row>
    <row r="60" spans="1:23" s="3" customFormat="1" ht="14.1" customHeight="1" x14ac:dyDescent="0.3">
      <c r="A60" s="71" t="s">
        <v>11</v>
      </c>
      <c r="B60" s="83">
        <f t="shared" ref="B60:T60" si="24">IF(B28=0,"",(B13/B28 -1))</f>
        <v>0.44744049137213748</v>
      </c>
      <c r="C60" s="83">
        <f t="shared" si="24"/>
        <v>0.23841452344931913</v>
      </c>
      <c r="D60" s="83">
        <f t="shared" si="24"/>
        <v>-0.69695772421967606</v>
      </c>
      <c r="E60" s="83">
        <f t="shared" si="24"/>
        <v>0.62406015037593976</v>
      </c>
      <c r="F60" s="83" t="str">
        <f t="shared" si="24"/>
        <v/>
      </c>
      <c r="G60" s="83">
        <f t="shared" si="24"/>
        <v>2.2980501392757757E-2</v>
      </c>
      <c r="H60" s="83">
        <f t="shared" si="24"/>
        <v>1.6059957173447437E-2</v>
      </c>
      <c r="I60" s="83">
        <f t="shared" si="24"/>
        <v>2.0890410958904111</v>
      </c>
      <c r="J60" s="83">
        <f t="shared" si="24"/>
        <v>-8.7719298245614086E-2</v>
      </c>
      <c r="K60" s="83" t="str">
        <f t="shared" si="24"/>
        <v/>
      </c>
      <c r="L60" s="83" t="str">
        <f t="shared" si="24"/>
        <v/>
      </c>
      <c r="M60" s="83">
        <f t="shared" si="24"/>
        <v>-0.40686274509803921</v>
      </c>
      <c r="N60" s="83">
        <f t="shared" si="24"/>
        <v>0.43645699614890887</v>
      </c>
      <c r="O60" s="83" t="str">
        <f t="shared" si="24"/>
        <v/>
      </c>
      <c r="P60" s="83">
        <f t="shared" si="24"/>
        <v>0.42637151106833504</v>
      </c>
      <c r="Q60" s="83" t="str">
        <f t="shared" si="24"/>
        <v/>
      </c>
      <c r="R60" s="83" t="str">
        <f t="shared" si="24"/>
        <v/>
      </c>
      <c r="S60" s="83" t="str">
        <f t="shared" si="24"/>
        <v/>
      </c>
      <c r="T60" s="83" t="str">
        <f t="shared" si="24"/>
        <v/>
      </c>
      <c r="U60" s="83">
        <f t="shared" ref="U60" si="25">IF(U28=0,"",(U13/U28 -1))</f>
        <v>0.37636942448602118</v>
      </c>
      <c r="V60" s="32"/>
    </row>
    <row r="61" spans="1:23" s="3" customFormat="1" ht="14.1" customHeight="1" thickBot="1" x14ac:dyDescent="0.35">
      <c r="A61" s="93" t="s">
        <v>12</v>
      </c>
      <c r="B61" s="97">
        <f t="shared" ref="B61:T61" si="26">IF(B29=0,"",(B14/B29 -1))</f>
        <v>0.58513529727840408</v>
      </c>
      <c r="C61" s="97">
        <f t="shared" si="26"/>
        <v>0.30892590109833451</v>
      </c>
      <c r="D61" s="97" t="str">
        <f t="shared" si="26"/>
        <v/>
      </c>
      <c r="E61" s="97" t="str">
        <f t="shared" si="26"/>
        <v/>
      </c>
      <c r="F61" s="97" t="str">
        <f t="shared" si="26"/>
        <v/>
      </c>
      <c r="G61" s="97">
        <f t="shared" si="26"/>
        <v>1.9462555066079297</v>
      </c>
      <c r="H61" s="97" t="str">
        <f t="shared" si="26"/>
        <v/>
      </c>
      <c r="I61" s="97" t="str">
        <f t="shared" si="26"/>
        <v/>
      </c>
      <c r="J61" s="97" t="str">
        <f t="shared" si="26"/>
        <v/>
      </c>
      <c r="K61" s="97" t="str">
        <f t="shared" si="26"/>
        <v/>
      </c>
      <c r="L61" s="97" t="str">
        <f t="shared" si="26"/>
        <v/>
      </c>
      <c r="M61" s="97" t="str">
        <f t="shared" si="26"/>
        <v/>
      </c>
      <c r="N61" s="97" t="str">
        <f t="shared" si="26"/>
        <v/>
      </c>
      <c r="O61" s="97">
        <f t="shared" si="26"/>
        <v>-1</v>
      </c>
      <c r="P61" s="97" t="str">
        <f t="shared" si="26"/>
        <v/>
      </c>
      <c r="Q61" s="97" t="str">
        <f t="shared" si="26"/>
        <v/>
      </c>
      <c r="R61" s="97" t="str">
        <f t="shared" si="26"/>
        <v/>
      </c>
      <c r="S61" s="97" t="str">
        <f t="shared" si="26"/>
        <v/>
      </c>
      <c r="T61" s="97" t="str">
        <f t="shared" si="26"/>
        <v/>
      </c>
      <c r="U61" s="97">
        <f t="shared" ref="U61" si="27">IF(U29=0,"",(U14/U29 -1))</f>
        <v>0.50331930163549798</v>
      </c>
      <c r="V61" s="32"/>
      <c r="W61" s="35"/>
    </row>
    <row r="62" spans="1:23" s="40" customFormat="1" ht="14.1" customHeight="1" thickTop="1" x14ac:dyDescent="0.3">
      <c r="A62" s="75" t="str">
        <f>A15</f>
        <v>Σύνολο</v>
      </c>
      <c r="B62" s="85">
        <f>IF(B31=0,"",(B15/B31 -1))</f>
        <v>0.9004388081668977</v>
      </c>
      <c r="C62" s="85">
        <f t="shared" ref="C62:U62" si="28">IF(C31=0,"",(C15/C31 -1))</f>
        <v>0.81388643329835841</v>
      </c>
      <c r="D62" s="85">
        <f t="shared" si="28"/>
        <v>0.81963390279724413</v>
      </c>
      <c r="E62" s="85">
        <f t="shared" si="28"/>
        <v>0.8213200192832284</v>
      </c>
      <c r="F62" s="85">
        <f t="shared" si="28"/>
        <v>1.0596460052842014</v>
      </c>
      <c r="G62" s="85">
        <f t="shared" si="28"/>
        <v>0.58599666383219695</v>
      </c>
      <c r="H62" s="85">
        <f t="shared" si="28"/>
        <v>0.96081126028059982</v>
      </c>
      <c r="I62" s="85">
        <f t="shared" si="28"/>
        <v>0.87939042267421375</v>
      </c>
      <c r="J62" s="85">
        <f t="shared" si="28"/>
        <v>0.91472968529577114</v>
      </c>
      <c r="K62" s="85">
        <f t="shared" si="28"/>
        <v>2.0272289756105932</v>
      </c>
      <c r="L62" s="85">
        <f t="shared" si="28"/>
        <v>1.1444263230387102</v>
      </c>
      <c r="M62" s="85">
        <f t="shared" si="28"/>
        <v>0.59018021696666034</v>
      </c>
      <c r="N62" s="85">
        <f t="shared" si="28"/>
        <v>0.57864488039574447</v>
      </c>
      <c r="O62" s="85">
        <f t="shared" si="28"/>
        <v>0.45269496254956665</v>
      </c>
      <c r="P62" s="85">
        <f t="shared" si="28"/>
        <v>1.0736921203327028</v>
      </c>
      <c r="Q62" s="85">
        <f t="shared" si="28"/>
        <v>1.0113163077519132</v>
      </c>
      <c r="R62" s="85">
        <f t="shared" si="28"/>
        <v>1.7383201936805515</v>
      </c>
      <c r="S62" s="85">
        <f t="shared" si="28"/>
        <v>0.81418352822471673</v>
      </c>
      <c r="T62" s="85">
        <f t="shared" si="28"/>
        <v>1.3652327935222672</v>
      </c>
      <c r="U62" s="85">
        <f t="shared" si="28"/>
        <v>0.82261802813617346</v>
      </c>
      <c r="V62" s="39"/>
    </row>
    <row r="63" spans="1:23" s="3" customFormat="1" ht="14.1" customHeight="1" x14ac:dyDescent="0.3">
      <c r="A63" s="86"/>
      <c r="B63" s="87"/>
      <c r="C63" s="87"/>
      <c r="D63" s="87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</row>
    <row r="64" spans="1:23" s="2" customFormat="1" ht="13.5" customHeight="1" x14ac:dyDescent="0.3">
      <c r="A64" s="67" t="s">
        <v>84</v>
      </c>
      <c r="B64" s="68" t="str">
        <f>B2</f>
        <v>Αθήνα</v>
      </c>
      <c r="C64" s="69" t="str">
        <f t="shared" ref="C64:U64" si="29">C2</f>
        <v>Θεσσαλονίκη</v>
      </c>
      <c r="D64" s="69" t="str">
        <f t="shared" si="29"/>
        <v>Ρόδος</v>
      </c>
      <c r="E64" s="69" t="str">
        <f t="shared" si="29"/>
        <v>Κως</v>
      </c>
      <c r="F64" s="70" t="str">
        <f t="shared" si="29"/>
        <v>Kάρπαθος</v>
      </c>
      <c r="G64" s="68" t="str">
        <f t="shared" si="29"/>
        <v>Ηράκλειο</v>
      </c>
      <c r="H64" s="69" t="str">
        <f t="shared" si="29"/>
        <v xml:space="preserve">Χανιά </v>
      </c>
      <c r="I64" s="69" t="str">
        <f t="shared" si="29"/>
        <v>Κέρκυρα</v>
      </c>
      <c r="J64" s="69" t="str">
        <f t="shared" si="29"/>
        <v>Ζάκυνθος</v>
      </c>
      <c r="K64" s="70" t="str">
        <f t="shared" si="29"/>
        <v>Κεφαλονιά</v>
      </c>
      <c r="L64" s="68" t="str">
        <f t="shared" si="29"/>
        <v xml:space="preserve">Άκτιο </v>
      </c>
      <c r="M64" s="69" t="str">
        <f t="shared" si="29"/>
        <v>Μύκονος</v>
      </c>
      <c r="N64" s="69" t="str">
        <f t="shared" si="29"/>
        <v>Σαντορίνη</v>
      </c>
      <c r="O64" s="69" t="str">
        <f t="shared" si="29"/>
        <v>Άραξος</v>
      </c>
      <c r="P64" s="70" t="str">
        <f t="shared" si="29"/>
        <v>Καλαμάτα</v>
      </c>
      <c r="Q64" s="68" t="str">
        <f t="shared" si="29"/>
        <v>Σάμος</v>
      </c>
      <c r="R64" s="69" t="str">
        <f t="shared" si="29"/>
        <v>Σκιάθος</v>
      </c>
      <c r="S64" s="69" t="str">
        <f t="shared" si="29"/>
        <v>Καβάλα</v>
      </c>
      <c r="T64" s="69" t="str">
        <f t="shared" si="29"/>
        <v>Μυτιλήνη</v>
      </c>
      <c r="U64" s="70" t="str">
        <f t="shared" si="29"/>
        <v>Σύνολο</v>
      </c>
    </row>
    <row r="65" spans="1:23" s="3" customFormat="1" ht="14.1" customHeight="1" x14ac:dyDescent="0.3">
      <c r="A65" s="71" t="s">
        <v>1</v>
      </c>
      <c r="B65" s="83">
        <f>IF(B34=0,"",(B3/B34 -1))</f>
        <v>-0.54472996355336301</v>
      </c>
      <c r="C65" s="83">
        <f t="shared" ref="C65:U65" si="30">IF(C34=0,"",(C3/C34 -1))</f>
        <v>-0.46798221511715044</v>
      </c>
      <c r="D65" s="83">
        <f t="shared" si="30"/>
        <v>-1</v>
      </c>
      <c r="E65" s="83" t="str">
        <f t="shared" si="30"/>
        <v/>
      </c>
      <c r="F65" s="83" t="str">
        <f t="shared" si="30"/>
        <v/>
      </c>
      <c r="G65" s="83">
        <f t="shared" si="30"/>
        <v>-0.57249712313003454</v>
      </c>
      <c r="H65" s="83">
        <f t="shared" si="30"/>
        <v>-0.64232081911262795</v>
      </c>
      <c r="I65" s="83" t="str">
        <f t="shared" si="30"/>
        <v/>
      </c>
      <c r="J65" s="83" t="str">
        <f t="shared" si="30"/>
        <v/>
      </c>
      <c r="K65" s="83" t="str">
        <f t="shared" si="30"/>
        <v/>
      </c>
      <c r="L65" s="83" t="str">
        <f t="shared" si="30"/>
        <v/>
      </c>
      <c r="M65" s="83" t="str">
        <f t="shared" si="30"/>
        <v/>
      </c>
      <c r="N65" s="83">
        <f t="shared" si="30"/>
        <v>-1</v>
      </c>
      <c r="O65" s="83" t="str">
        <f t="shared" si="30"/>
        <v/>
      </c>
      <c r="P65" s="83" t="str">
        <f t="shared" si="30"/>
        <v/>
      </c>
      <c r="Q65" s="83" t="str">
        <f t="shared" si="30"/>
        <v/>
      </c>
      <c r="R65" s="83" t="str">
        <f t="shared" si="30"/>
        <v/>
      </c>
      <c r="S65" s="83">
        <f t="shared" si="30"/>
        <v>-0.99725776965265078</v>
      </c>
      <c r="T65" s="83">
        <f t="shared" si="30"/>
        <v>-1</v>
      </c>
      <c r="U65" s="83">
        <f t="shared" si="30"/>
        <v>-0.52612113912574143</v>
      </c>
      <c r="V65" s="32"/>
    </row>
    <row r="66" spans="1:23" s="3" customFormat="1" ht="14.1" customHeight="1" x14ac:dyDescent="0.3">
      <c r="A66" s="73" t="s">
        <v>2</v>
      </c>
      <c r="B66" s="84">
        <f t="shared" ref="B66:U66" si="31">IF(B35=0,"",(B4/B35 -1))</f>
        <v>-0.37120733311868215</v>
      </c>
      <c r="C66" s="84">
        <f t="shared" si="31"/>
        <v>-0.36291544240994722</v>
      </c>
      <c r="D66" s="84" t="str">
        <f t="shared" si="31"/>
        <v/>
      </c>
      <c r="E66" s="84" t="str">
        <f t="shared" si="31"/>
        <v/>
      </c>
      <c r="F66" s="84" t="str">
        <f t="shared" si="31"/>
        <v/>
      </c>
      <c r="G66" s="84">
        <f t="shared" si="31"/>
        <v>-0.9183239714589343</v>
      </c>
      <c r="H66" s="84">
        <f t="shared" si="31"/>
        <v>-0.3998664886515354</v>
      </c>
      <c r="I66" s="84" t="str">
        <f t="shared" si="31"/>
        <v/>
      </c>
      <c r="J66" s="84" t="str">
        <f t="shared" si="31"/>
        <v/>
      </c>
      <c r="K66" s="84" t="str">
        <f t="shared" si="31"/>
        <v/>
      </c>
      <c r="L66" s="84" t="str">
        <f t="shared" si="31"/>
        <v/>
      </c>
      <c r="M66" s="84" t="str">
        <f t="shared" si="31"/>
        <v/>
      </c>
      <c r="N66" s="84">
        <f t="shared" si="31"/>
        <v>-1</v>
      </c>
      <c r="O66" s="84" t="str">
        <f t="shared" si="31"/>
        <v/>
      </c>
      <c r="P66" s="84">
        <f t="shared" si="31"/>
        <v>1.060483870967742</v>
      </c>
      <c r="Q66" s="84" t="str">
        <f t="shared" si="31"/>
        <v/>
      </c>
      <c r="R66" s="84" t="str">
        <f t="shared" si="31"/>
        <v/>
      </c>
      <c r="S66" s="84" t="str">
        <f t="shared" si="31"/>
        <v/>
      </c>
      <c r="T66" s="84" t="str">
        <f t="shared" si="31"/>
        <v/>
      </c>
      <c r="U66" s="84">
        <f t="shared" si="31"/>
        <v>-0.37832083732117494</v>
      </c>
      <c r="V66" s="32"/>
      <c r="W66" s="35"/>
    </row>
    <row r="67" spans="1:23" s="3" customFormat="1" ht="14.1" customHeight="1" x14ac:dyDescent="0.3">
      <c r="A67" s="71" t="s">
        <v>3</v>
      </c>
      <c r="B67" s="83">
        <f t="shared" ref="B67:U67" si="32">IF(B36=0,"",(B5/B36 -1))</f>
        <v>-0.39322310755853929</v>
      </c>
      <c r="C67" s="83">
        <f t="shared" si="32"/>
        <v>-0.23184122305537114</v>
      </c>
      <c r="D67" s="83">
        <f t="shared" si="32"/>
        <v>40.021276595744681</v>
      </c>
      <c r="E67" s="83">
        <f t="shared" si="32"/>
        <v>3.0654761904761907</v>
      </c>
      <c r="F67" s="83" t="str">
        <f t="shared" si="32"/>
        <v/>
      </c>
      <c r="G67" s="83">
        <f t="shared" si="32"/>
        <v>-0.21490027375831056</v>
      </c>
      <c r="H67" s="83">
        <f t="shared" si="32"/>
        <v>2.2201289043133365</v>
      </c>
      <c r="I67" s="83">
        <f t="shared" si="32"/>
        <v>6.6673228346456694</v>
      </c>
      <c r="J67" s="83">
        <f t="shared" si="32"/>
        <v>0.68666666666666676</v>
      </c>
      <c r="K67" s="83" t="str">
        <f t="shared" si="32"/>
        <v/>
      </c>
      <c r="L67" s="83">
        <f t="shared" si="32"/>
        <v>1.032258064516129</v>
      </c>
      <c r="M67" s="83" t="str">
        <f t="shared" si="32"/>
        <v/>
      </c>
      <c r="N67" s="83">
        <f t="shared" si="32"/>
        <v>2.4892086330935252</v>
      </c>
      <c r="O67" s="83" t="str">
        <f t="shared" si="32"/>
        <v/>
      </c>
      <c r="P67" s="83">
        <f t="shared" si="32"/>
        <v>0.19421713038734323</v>
      </c>
      <c r="Q67" s="83" t="str">
        <f t="shared" si="32"/>
        <v/>
      </c>
      <c r="R67" s="83" t="str">
        <f t="shared" si="32"/>
        <v/>
      </c>
      <c r="S67" s="83" t="str">
        <f t="shared" si="32"/>
        <v/>
      </c>
      <c r="T67" s="83" t="str">
        <f t="shared" si="32"/>
        <v/>
      </c>
      <c r="U67" s="83">
        <f t="shared" si="32"/>
        <v>-0.31357744274147026</v>
      </c>
      <c r="V67" s="32"/>
    </row>
    <row r="68" spans="1:23" s="3" customFormat="1" ht="14.1" customHeight="1" x14ac:dyDescent="0.3">
      <c r="A68" s="73" t="s">
        <v>4</v>
      </c>
      <c r="B68" s="84">
        <f t="shared" ref="B68:U68" si="33">IF(B37=0,"",(B6/B37 -1))</f>
        <v>-0.21631651743181723</v>
      </c>
      <c r="C68" s="84">
        <f t="shared" si="33"/>
        <v>-0.1583080267153677</v>
      </c>
      <c r="D68" s="84">
        <f t="shared" si="33"/>
        <v>8.1181889894140324E-2</v>
      </c>
      <c r="E68" s="84">
        <f t="shared" si="33"/>
        <v>-1.9120278798153922E-2</v>
      </c>
      <c r="F68" s="84">
        <f t="shared" si="33"/>
        <v>-1</v>
      </c>
      <c r="G68" s="84">
        <f t="shared" si="33"/>
        <v>-1.8269365419624539E-2</v>
      </c>
      <c r="H68" s="84">
        <f t="shared" si="33"/>
        <v>-8.076928488020374E-2</v>
      </c>
      <c r="I68" s="84">
        <f t="shared" si="33"/>
        <v>3.6209921837613734E-2</v>
      </c>
      <c r="J68" s="84">
        <f t="shared" si="33"/>
        <v>0.14775099639400269</v>
      </c>
      <c r="K68" s="84">
        <f t="shared" si="33"/>
        <v>-0.22048382855640281</v>
      </c>
      <c r="L68" s="84">
        <f t="shared" si="33"/>
        <v>1.4567956795679566</v>
      </c>
      <c r="M68" s="84">
        <f t="shared" si="33"/>
        <v>-7.6474792456979523E-2</v>
      </c>
      <c r="N68" s="84">
        <f t="shared" si="33"/>
        <v>0.33832213020388457</v>
      </c>
      <c r="O68" s="84">
        <f t="shared" si="33"/>
        <v>-1</v>
      </c>
      <c r="P68" s="84">
        <f t="shared" si="33"/>
        <v>0.3116034138369348</v>
      </c>
      <c r="Q68" s="84">
        <f t="shared" si="33"/>
        <v>7.2173215717722616E-2</v>
      </c>
      <c r="R68" s="84">
        <f t="shared" si="33"/>
        <v>5.7818181818181822</v>
      </c>
      <c r="S68" s="84">
        <f t="shared" si="33"/>
        <v>0.2847682119205297</v>
      </c>
      <c r="T68" s="84">
        <f t="shared" si="33"/>
        <v>-0.38170731707317074</v>
      </c>
      <c r="U68" s="84">
        <f t="shared" si="33"/>
        <v>-0.10110798603616256</v>
      </c>
      <c r="V68" s="32"/>
      <c r="W68" s="35"/>
    </row>
    <row r="69" spans="1:23" s="3" customFormat="1" ht="14.1" customHeight="1" x14ac:dyDescent="0.3">
      <c r="A69" s="71" t="s">
        <v>5</v>
      </c>
      <c r="B69" s="83">
        <f t="shared" ref="B69:U69" si="34">IF(B38=0,"",(B7/B38 -1))</f>
        <v>-0.1213194710116472</v>
      </c>
      <c r="C69" s="83">
        <f t="shared" si="34"/>
        <v>-0.10636916799872831</v>
      </c>
      <c r="D69" s="83">
        <f t="shared" si="34"/>
        <v>4.6354480804567055E-2</v>
      </c>
      <c r="E69" s="83">
        <f t="shared" si="34"/>
        <v>-5.7012705540342323E-2</v>
      </c>
      <c r="F69" s="83">
        <f t="shared" si="34"/>
        <v>-0.18728296012453594</v>
      </c>
      <c r="G69" s="83">
        <f t="shared" si="34"/>
        <v>-4.6624329888704352E-2</v>
      </c>
      <c r="H69" s="83">
        <f t="shared" si="34"/>
        <v>-2.0998046388440939E-2</v>
      </c>
      <c r="I69" s="83">
        <f t="shared" si="34"/>
        <v>-4.2697623246924832E-2</v>
      </c>
      <c r="J69" s="83">
        <f t="shared" si="34"/>
        <v>-0.12382907012869637</v>
      </c>
      <c r="K69" s="83">
        <f t="shared" si="34"/>
        <v>-7.8957632489883522E-2</v>
      </c>
      <c r="L69" s="83">
        <f t="shared" si="34"/>
        <v>0.21349201338468338</v>
      </c>
      <c r="M69" s="83">
        <f t="shared" si="34"/>
        <v>-2.650366078963573E-2</v>
      </c>
      <c r="N69" s="83">
        <f t="shared" si="34"/>
        <v>-0.77771652885659404</v>
      </c>
      <c r="O69" s="83">
        <f t="shared" si="34"/>
        <v>-0.39724999999999999</v>
      </c>
      <c r="P69" s="83">
        <f t="shared" si="34"/>
        <v>-9.1712117619160538E-2</v>
      </c>
      <c r="Q69" s="83">
        <f t="shared" si="34"/>
        <v>-7.5838599902770976E-2</v>
      </c>
      <c r="R69" s="83">
        <f t="shared" si="34"/>
        <v>5.3846153846153877E-2</v>
      </c>
      <c r="S69" s="83">
        <f t="shared" si="34"/>
        <v>-0.3558966191269094</v>
      </c>
      <c r="T69" s="83">
        <f t="shared" si="34"/>
        <v>-0.27970221817076879</v>
      </c>
      <c r="U69" s="83">
        <f t="shared" si="34"/>
        <v>-8.1049056910486472E-2</v>
      </c>
      <c r="V69" s="32"/>
    </row>
    <row r="70" spans="1:23" s="3" customFormat="1" ht="14.1" customHeight="1" x14ac:dyDescent="0.3">
      <c r="A70" s="73" t="s">
        <v>6</v>
      </c>
      <c r="B70" s="84">
        <f t="shared" ref="B70:U70" si="35">IF(B39=0,"",(B8/B39 -1))</f>
        <v>-7.4039211198294819E-2</v>
      </c>
      <c r="C70" s="84">
        <f t="shared" si="35"/>
        <v>-0.1505134637172818</v>
      </c>
      <c r="D70" s="84">
        <f t="shared" si="35"/>
        <v>5.3391760672255817E-2</v>
      </c>
      <c r="E70" s="84">
        <f t="shared" si="35"/>
        <v>-3.9937831712566485E-4</v>
      </c>
      <c r="F70" s="84">
        <f t="shared" si="35"/>
        <v>-0.15574501834043819</v>
      </c>
      <c r="G70" s="84">
        <f t="shared" si="35"/>
        <v>1.316324821099446E-3</v>
      </c>
      <c r="H70" s="84">
        <f t="shared" si="35"/>
        <v>0.11696177102003036</v>
      </c>
      <c r="I70" s="84">
        <f t="shared" si="35"/>
        <v>0.13284383736477445</v>
      </c>
      <c r="J70" s="84">
        <f t="shared" si="35"/>
        <v>3.1039645614729716E-2</v>
      </c>
      <c r="K70" s="84">
        <f t="shared" si="35"/>
        <v>2.6683426680244482E-2</v>
      </c>
      <c r="L70" s="84">
        <f t="shared" si="35"/>
        <v>0.12292200845630052</v>
      </c>
      <c r="M70" s="84">
        <f t="shared" si="35"/>
        <v>0.20341286986916529</v>
      </c>
      <c r="N70" s="84">
        <f t="shared" si="35"/>
        <v>0.47026879071549788</v>
      </c>
      <c r="O70" s="84">
        <f t="shared" si="35"/>
        <v>-0.53807990710930498</v>
      </c>
      <c r="P70" s="84">
        <f t="shared" si="35"/>
        <v>-6.325301204819278E-2</v>
      </c>
      <c r="Q70" s="84">
        <f t="shared" si="35"/>
        <v>-9.8458422414763103E-2</v>
      </c>
      <c r="R70" s="84">
        <f t="shared" si="35"/>
        <v>0.13851897253022782</v>
      </c>
      <c r="S70" s="84">
        <f t="shared" si="35"/>
        <v>-0.16569390402075224</v>
      </c>
      <c r="T70" s="84">
        <f t="shared" si="35"/>
        <v>-0.24872172631943845</v>
      </c>
      <c r="U70" s="84">
        <f t="shared" si="35"/>
        <v>1.297428611199547E-2</v>
      </c>
      <c r="V70" s="32"/>
      <c r="W70" s="35"/>
    </row>
    <row r="71" spans="1:23" s="3" customFormat="1" ht="14.1" customHeight="1" x14ac:dyDescent="0.3">
      <c r="A71" s="71" t="s">
        <v>7</v>
      </c>
      <c r="B71" s="83">
        <f t="shared" ref="B71:U72" si="36">IF(B40=0,"",(B9/B40 -1))</f>
        <v>-5.285126742910129E-2</v>
      </c>
      <c r="C71" s="83">
        <f t="shared" si="36"/>
        <v>-0.10358204683848193</v>
      </c>
      <c r="D71" s="83">
        <f t="shared" si="36"/>
        <v>0.13265721776004513</v>
      </c>
      <c r="E71" s="83">
        <f t="shared" si="36"/>
        <v>7.9475986066213755E-2</v>
      </c>
      <c r="F71" s="83">
        <f t="shared" si="36"/>
        <v>-9.8493246294699688E-2</v>
      </c>
      <c r="G71" s="83">
        <f t="shared" si="36"/>
        <v>7.2216158386696705E-2</v>
      </c>
      <c r="H71" s="83">
        <f t="shared" si="36"/>
        <v>0.25116549075645267</v>
      </c>
      <c r="I71" s="83">
        <f t="shared" si="36"/>
        <v>0.22500055104746242</v>
      </c>
      <c r="J71" s="83">
        <f t="shared" si="36"/>
        <v>8.9648716993707467E-2</v>
      </c>
      <c r="K71" s="83">
        <f t="shared" si="36"/>
        <v>0.15574997721621164</v>
      </c>
      <c r="L71" s="83">
        <f t="shared" si="36"/>
        <v>0.2032906375111394</v>
      </c>
      <c r="M71" s="83">
        <f t="shared" si="36"/>
        <v>0.32555152425038569</v>
      </c>
      <c r="N71" s="83">
        <f t="shared" si="36"/>
        <v>0.65793827719530462</v>
      </c>
      <c r="O71" s="83">
        <f t="shared" si="36"/>
        <v>-0.4181737105484814</v>
      </c>
      <c r="P71" s="83">
        <f t="shared" si="36"/>
        <v>0.19013631904745787</v>
      </c>
      <c r="Q71" s="83">
        <f t="shared" si="36"/>
        <v>-0.10818444157917362</v>
      </c>
      <c r="R71" s="83">
        <f t="shared" si="36"/>
        <v>0.25058014254931216</v>
      </c>
      <c r="S71" s="83">
        <f t="shared" si="36"/>
        <v>-6.9478294655787476E-2</v>
      </c>
      <c r="T71" s="83">
        <f t="shared" si="36"/>
        <v>-0.24124513618677046</v>
      </c>
      <c r="U71" s="83">
        <f t="shared" si="36"/>
        <v>8.6892849746057932E-2</v>
      </c>
      <c r="V71" s="32"/>
    </row>
    <row r="72" spans="1:23" s="3" customFormat="1" ht="14.1" customHeight="1" x14ac:dyDescent="0.3">
      <c r="A72" s="73" t="s">
        <v>8</v>
      </c>
      <c r="B72" s="84">
        <f t="shared" si="36"/>
        <v>-0.12987090072711083</v>
      </c>
      <c r="C72" s="84">
        <f t="shared" si="36"/>
        <v>-0.10937188804909581</v>
      </c>
      <c r="D72" s="84">
        <f t="shared" si="36"/>
        <v>6.478356950597508E-2</v>
      </c>
      <c r="E72" s="84">
        <f t="shared" si="36"/>
        <v>3.0701542718337249E-2</v>
      </c>
      <c r="F72" s="84">
        <f t="shared" si="36"/>
        <v>-0.16242765763021627</v>
      </c>
      <c r="G72" s="84">
        <f t="shared" si="36"/>
        <v>5.0270714455767918E-2</v>
      </c>
      <c r="H72" s="84">
        <f t="shared" si="36"/>
        <v>0.1960423332992407</v>
      </c>
      <c r="I72" s="84">
        <f t="shared" si="36"/>
        <v>0.20699763990275488</v>
      </c>
      <c r="J72" s="84">
        <f t="shared" si="36"/>
        <v>7.238133286723758E-2</v>
      </c>
      <c r="K72" s="84">
        <f t="shared" si="36"/>
        <v>0.10999935529624127</v>
      </c>
      <c r="L72" s="84">
        <f t="shared" si="36"/>
        <v>0.24498327759197314</v>
      </c>
      <c r="M72" s="84">
        <f t="shared" si="36"/>
        <v>0.24220542866990025</v>
      </c>
      <c r="N72" s="84">
        <f t="shared" si="36"/>
        <v>0.65536644603889727</v>
      </c>
      <c r="O72" s="84">
        <f t="shared" si="36"/>
        <v>-0.3979037267080745</v>
      </c>
      <c r="P72" s="84">
        <f t="shared" si="36"/>
        <v>-4.7990695681449536E-2</v>
      </c>
      <c r="Q72" s="84">
        <f t="shared" si="36"/>
        <v>-4.5576578880081819E-2</v>
      </c>
      <c r="R72" s="84">
        <f t="shared" si="36"/>
        <v>0.23673981698922986</v>
      </c>
      <c r="S72" s="84">
        <f t="shared" si="36"/>
        <v>-0.10663094906763149</v>
      </c>
      <c r="T72" s="84">
        <f t="shared" si="36"/>
        <v>-0.19056946970756961</v>
      </c>
      <c r="U72" s="84">
        <f t="shared" si="36"/>
        <v>4.1610645166925142E-2</v>
      </c>
      <c r="V72" s="32"/>
      <c r="W72" s="35"/>
    </row>
    <row r="73" spans="1:23" s="3" customFormat="1" ht="14.1" customHeight="1" x14ac:dyDescent="0.3">
      <c r="A73" s="71" t="s">
        <v>9</v>
      </c>
      <c r="B73" s="83">
        <f>IF(B42=0,"",(B11/B42 -1))</f>
        <v>-7.4985833224358145E-2</v>
      </c>
      <c r="C73" s="83">
        <f t="shared" ref="C73:U73" si="37">IF(C42=0,"",(C11/C42 -1))</f>
        <v>-0.15307882458608546</v>
      </c>
      <c r="D73" s="83">
        <f t="shared" si="37"/>
        <v>5.4112827058729662E-2</v>
      </c>
      <c r="E73" s="83">
        <f t="shared" si="37"/>
        <v>7.199895683922275E-2</v>
      </c>
      <c r="F73" s="83">
        <f t="shared" si="37"/>
        <v>-1.0736108731654426E-2</v>
      </c>
      <c r="G73" s="83">
        <f t="shared" si="37"/>
        <v>1.3088135985285243E-2</v>
      </c>
      <c r="H73" s="83">
        <f t="shared" si="37"/>
        <v>0.14681051951565616</v>
      </c>
      <c r="I73" s="83">
        <f t="shared" si="37"/>
        <v>0.16445057331663349</v>
      </c>
      <c r="J73" s="83">
        <f t="shared" si="37"/>
        <v>6.5533798739996652E-2</v>
      </c>
      <c r="K73" s="83">
        <f t="shared" si="37"/>
        <v>7.7799540472334172E-2</v>
      </c>
      <c r="L73" s="83">
        <f t="shared" si="37"/>
        <v>0.16064030131826734</v>
      </c>
      <c r="M73" s="83">
        <f t="shared" si="37"/>
        <v>0.27234443560974175</v>
      </c>
      <c r="N73" s="83">
        <f t="shared" si="37"/>
        <v>0.61249279935882983</v>
      </c>
      <c r="O73" s="83">
        <f t="shared" si="37"/>
        <v>-0.30386137262928092</v>
      </c>
      <c r="P73" s="83">
        <f t="shared" si="37"/>
        <v>-1.2972704009098668E-2</v>
      </c>
      <c r="Q73" s="83">
        <f t="shared" si="37"/>
        <v>-0.11162613981762914</v>
      </c>
      <c r="R73" s="83">
        <f t="shared" si="37"/>
        <v>0.3130196048103322</v>
      </c>
      <c r="S73" s="83">
        <f t="shared" si="37"/>
        <v>-0.23696682464454977</v>
      </c>
      <c r="T73" s="83">
        <f t="shared" si="37"/>
        <v>-0.14431796256994023</v>
      </c>
      <c r="U73" s="83">
        <f t="shared" si="37"/>
        <v>3.1826049322233096E-2</v>
      </c>
      <c r="V73" s="32"/>
    </row>
    <row r="74" spans="1:23" s="3" customFormat="1" ht="14.1" customHeight="1" x14ac:dyDescent="0.3">
      <c r="A74" s="73" t="s">
        <v>10</v>
      </c>
      <c r="B74" s="84">
        <f t="shared" ref="B74:U74" si="38">IF(B43=0,"",(B12/B43 -1))</f>
        <v>1.9027022807590166E-2</v>
      </c>
      <c r="C74" s="84">
        <f t="shared" si="38"/>
        <v>-9.3211293700660502E-2</v>
      </c>
      <c r="D74" s="84">
        <f t="shared" si="38"/>
        <v>0.21078007664366694</v>
      </c>
      <c r="E74" s="84">
        <f t="shared" si="38"/>
        <v>0.29619520264681554</v>
      </c>
      <c r="F74" s="84">
        <f t="shared" si="38"/>
        <v>0.63711001642036136</v>
      </c>
      <c r="G74" s="84">
        <f t="shared" si="38"/>
        <v>0.18460622799420867</v>
      </c>
      <c r="H74" s="84">
        <f t="shared" si="38"/>
        <v>0.15950689117490091</v>
      </c>
      <c r="I74" s="84">
        <f t="shared" si="38"/>
        <v>0.28572385460391181</v>
      </c>
      <c r="J74" s="84">
        <f t="shared" si="38"/>
        <v>0.37277225880864684</v>
      </c>
      <c r="K74" s="84">
        <f t="shared" si="38"/>
        <v>5.76771135106664E-2</v>
      </c>
      <c r="L74" s="84">
        <f t="shared" si="38"/>
        <v>0.9404300317236518</v>
      </c>
      <c r="M74" s="84">
        <f t="shared" si="38"/>
        <v>4.7279877649115232E-2</v>
      </c>
      <c r="N74" s="84">
        <f t="shared" si="38"/>
        <v>0.59255948468515851</v>
      </c>
      <c r="O74" s="84">
        <f t="shared" si="38"/>
        <v>-0.28741536306327342</v>
      </c>
      <c r="P74" s="84">
        <f t="shared" si="38"/>
        <v>0.3717921969538911</v>
      </c>
      <c r="Q74" s="84">
        <f t="shared" si="38"/>
        <v>-0.22405660377358494</v>
      </c>
      <c r="R74" s="84">
        <f t="shared" si="38"/>
        <v>0.32621951219512191</v>
      </c>
      <c r="S74" s="84">
        <f t="shared" si="38"/>
        <v>-0.54258789416455233</v>
      </c>
      <c r="T74" s="84">
        <f t="shared" si="38"/>
        <v>0.80693069306930698</v>
      </c>
      <c r="U74" s="84">
        <f t="shared" si="38"/>
        <v>0.12160711620264619</v>
      </c>
      <c r="V74" s="32"/>
      <c r="W74" s="35"/>
    </row>
    <row r="75" spans="1:23" s="3" customFormat="1" ht="14.1" customHeight="1" x14ac:dyDescent="0.3">
      <c r="A75" s="71" t="s">
        <v>11</v>
      </c>
      <c r="B75" s="83">
        <f t="shared" ref="B75:U75" si="39">IF(B44=0,"",(B13/B44 -1))</f>
        <v>-0.11441172257127075</v>
      </c>
      <c r="C75" s="83">
        <f t="shared" si="39"/>
        <v>-0.14185075227695865</v>
      </c>
      <c r="D75" s="83">
        <f t="shared" si="39"/>
        <v>1.0563002680965146</v>
      </c>
      <c r="E75" s="83">
        <f t="shared" si="39"/>
        <v>2.1304347826086958</v>
      </c>
      <c r="F75" s="83" t="str">
        <f t="shared" si="39"/>
        <v/>
      </c>
      <c r="G75" s="83">
        <f t="shared" si="39"/>
        <v>-0.45518605513660526</v>
      </c>
      <c r="H75" s="83">
        <f t="shared" si="39"/>
        <v>-0.20185029436501256</v>
      </c>
      <c r="I75" s="83">
        <f t="shared" si="39"/>
        <v>0.93978494623655906</v>
      </c>
      <c r="J75" s="83" t="str">
        <f t="shared" si="39"/>
        <v/>
      </c>
      <c r="K75" s="83" t="str">
        <f t="shared" si="39"/>
        <v/>
      </c>
      <c r="L75" s="83">
        <f t="shared" si="39"/>
        <v>2.7692307692307692</v>
      </c>
      <c r="M75" s="83" t="str">
        <f t="shared" si="39"/>
        <v/>
      </c>
      <c r="N75" s="83">
        <f t="shared" si="39"/>
        <v>1.6391509433962264</v>
      </c>
      <c r="O75" s="83" t="str">
        <f t="shared" si="39"/>
        <v/>
      </c>
      <c r="P75" s="83">
        <f t="shared" si="39"/>
        <v>0.39548022598870047</v>
      </c>
      <c r="Q75" s="83" t="str">
        <f t="shared" si="39"/>
        <v/>
      </c>
      <c r="R75" s="83" t="str">
        <f t="shared" si="39"/>
        <v/>
      </c>
      <c r="S75" s="83" t="str">
        <f t="shared" si="39"/>
        <v/>
      </c>
      <c r="T75" s="83" t="str">
        <f t="shared" si="39"/>
        <v/>
      </c>
      <c r="U75" s="83">
        <f t="shared" si="39"/>
        <v>-0.12572371059484067</v>
      </c>
      <c r="V75" s="32"/>
    </row>
    <row r="76" spans="1:23" s="3" customFormat="1" ht="14.1" customHeight="1" thickBot="1" x14ac:dyDescent="0.35">
      <c r="A76" s="93" t="s">
        <v>12</v>
      </c>
      <c r="B76" s="97">
        <f t="shared" ref="B76:U76" si="40">IF(B45=0,"",(B14/B45 -1))</f>
        <v>1.3123630871207714E-2</v>
      </c>
      <c r="C76" s="97">
        <f t="shared" si="40"/>
        <v>-0.13582852746324958</v>
      </c>
      <c r="D76" s="97">
        <f t="shared" si="40"/>
        <v>-1</v>
      </c>
      <c r="E76" s="97">
        <f t="shared" si="40"/>
        <v>-1</v>
      </c>
      <c r="F76" s="97" t="str">
        <f t="shared" si="40"/>
        <v/>
      </c>
      <c r="G76" s="97">
        <f t="shared" si="40"/>
        <v>-3.6588879285508469E-2</v>
      </c>
      <c r="H76" s="97">
        <f t="shared" si="40"/>
        <v>-5.0139275766016733E-2</v>
      </c>
      <c r="I76" s="97">
        <f t="shared" si="40"/>
        <v>-1</v>
      </c>
      <c r="J76" s="97" t="str">
        <f t="shared" si="40"/>
        <v/>
      </c>
      <c r="K76" s="97" t="str">
        <f t="shared" si="40"/>
        <v/>
      </c>
      <c r="L76" s="97" t="str">
        <f t="shared" si="40"/>
        <v/>
      </c>
      <c r="M76" s="97" t="str">
        <f t="shared" si="40"/>
        <v/>
      </c>
      <c r="N76" s="97" t="str">
        <f t="shared" si="40"/>
        <v/>
      </c>
      <c r="O76" s="97" t="str">
        <f t="shared" si="40"/>
        <v/>
      </c>
      <c r="P76" s="97" t="str">
        <f t="shared" si="40"/>
        <v/>
      </c>
      <c r="Q76" s="97" t="str">
        <f t="shared" si="40"/>
        <v/>
      </c>
      <c r="R76" s="97" t="str">
        <f t="shared" si="40"/>
        <v/>
      </c>
      <c r="S76" s="97" t="str">
        <f t="shared" si="40"/>
        <v/>
      </c>
      <c r="T76" s="97" t="str">
        <f t="shared" si="40"/>
        <v/>
      </c>
      <c r="U76" s="97">
        <f t="shared" si="40"/>
        <v>-3.5748984718210863E-2</v>
      </c>
      <c r="V76" s="32"/>
      <c r="W76" s="35"/>
    </row>
    <row r="77" spans="1:23" s="40" customFormat="1" ht="14.1" customHeight="1" thickTop="1" x14ac:dyDescent="0.3">
      <c r="A77" s="75" t="str">
        <f>A15</f>
        <v>Σύνολο</v>
      </c>
      <c r="B77" s="85">
        <f>IF(B47=0,"",(B15/B47 -1))</f>
        <v>-0.13416819062117302</v>
      </c>
      <c r="C77" s="85">
        <f t="shared" ref="C77:U77" si="41">IF(C47=0,"",(C15/C47 -1))</f>
        <v>-0.15620159855287274</v>
      </c>
      <c r="D77" s="85">
        <f t="shared" si="41"/>
        <v>8.7569704079590416E-2</v>
      </c>
      <c r="E77" s="85">
        <f t="shared" si="41"/>
        <v>5.1693687531136234E-2</v>
      </c>
      <c r="F77" s="85">
        <f t="shared" si="41"/>
        <v>-0.11097542514003134</v>
      </c>
      <c r="G77" s="85">
        <f t="shared" si="41"/>
        <v>3.1344037032023486E-2</v>
      </c>
      <c r="H77" s="85">
        <f t="shared" si="41"/>
        <v>0.1362540453499721</v>
      </c>
      <c r="I77" s="85">
        <f t="shared" si="41"/>
        <v>0.16028392639047073</v>
      </c>
      <c r="J77" s="85">
        <f t="shared" si="41"/>
        <v>5.3769943656907238E-2</v>
      </c>
      <c r="K77" s="85">
        <f t="shared" si="41"/>
        <v>6.8253165783203951E-2</v>
      </c>
      <c r="L77" s="85">
        <f t="shared" si="41"/>
        <v>0.23746416670546533</v>
      </c>
      <c r="M77" s="85">
        <f t="shared" si="41"/>
        <v>0.2157500511515964</v>
      </c>
      <c r="N77" s="85">
        <f t="shared" si="41"/>
        <v>0.43360660308962129</v>
      </c>
      <c r="O77" s="85">
        <f t="shared" si="41"/>
        <v>-0.41439126625145051</v>
      </c>
      <c r="P77" s="85">
        <f t="shared" si="41"/>
        <v>4.3660833050781056E-2</v>
      </c>
      <c r="Q77" s="85">
        <f t="shared" si="41"/>
        <v>-9.1576560483547564E-2</v>
      </c>
      <c r="R77" s="85">
        <f t="shared" si="41"/>
        <v>0.21249670155686506</v>
      </c>
      <c r="S77" s="85">
        <f t="shared" si="41"/>
        <v>-0.18067083292647201</v>
      </c>
      <c r="T77" s="85">
        <f t="shared" si="41"/>
        <v>-0.20539630725288172</v>
      </c>
      <c r="U77" s="85">
        <f t="shared" si="41"/>
        <v>-2.1924223846004898E-3</v>
      </c>
      <c r="V77" s="39"/>
    </row>
    <row r="78" spans="1:23" s="22" customFormat="1" ht="14.1" customHeight="1" x14ac:dyDescent="0.25">
      <c r="A78" s="49" t="s">
        <v>55</v>
      </c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</row>
    <row r="79" spans="1:23" s="22" customFormat="1" ht="14.1" customHeight="1" x14ac:dyDescent="0.25">
      <c r="A79" s="49" t="s">
        <v>33</v>
      </c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</row>
    <row r="80" spans="1:23" s="3" customFormat="1" ht="15" customHeight="1" x14ac:dyDescent="0.3">
      <c r="A80" s="88"/>
      <c r="B80" s="89"/>
      <c r="C80" s="89"/>
      <c r="D80" s="89"/>
      <c r="E80" s="89"/>
      <c r="F80" s="89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</row>
    <row r="81" spans="1:21" s="3" customFormat="1" ht="15" customHeight="1" x14ac:dyDescent="0.3">
      <c r="A81" s="88"/>
      <c r="B81" s="89"/>
      <c r="C81" s="89"/>
      <c r="D81" s="89"/>
      <c r="E81" s="89"/>
      <c r="F81" s="89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</row>
    <row r="82" spans="1:21" ht="15" customHeight="1" x14ac:dyDescent="0.3">
      <c r="A82" s="90"/>
    </row>
    <row r="83" spans="1:21" ht="15" customHeight="1" x14ac:dyDescent="0.3">
      <c r="A83" s="90"/>
    </row>
    <row r="85" spans="1:21" ht="15" customHeight="1" x14ac:dyDescent="0.3">
      <c r="B85" s="92"/>
      <c r="C85" s="92"/>
    </row>
    <row r="86" spans="1:21" ht="15" customHeight="1" x14ac:dyDescent="0.3">
      <c r="B86" s="78"/>
      <c r="C86" s="78"/>
    </row>
    <row r="87" spans="1:21" ht="15" customHeight="1" x14ac:dyDescent="0.3">
      <c r="B87" s="78"/>
      <c r="C87" s="78"/>
    </row>
    <row r="88" spans="1:21" ht="15" customHeight="1" x14ac:dyDescent="0.3">
      <c r="B88" s="78"/>
      <c r="C88" s="78"/>
    </row>
    <row r="89" spans="1:21" ht="15" customHeight="1" x14ac:dyDescent="0.3">
      <c r="B89" s="78"/>
      <c r="C89" s="78"/>
    </row>
  </sheetData>
  <conditionalFormatting sqref="B16:P1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25" right="0.25" top="0.75" bottom="0.75" header="0.3" footer="0.3"/>
  <pageSetup paperSize="9" scale="45" orientation="landscape" verticalDpi="5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D29BC-8607-477A-8F2A-569313C014F2}">
  <sheetPr>
    <pageSetUpPr fitToPage="1"/>
  </sheetPr>
  <dimension ref="A1:W36"/>
  <sheetViews>
    <sheetView showGridLines="0" showZeros="0" zoomScaleNormal="100" workbookViewId="0"/>
  </sheetViews>
  <sheetFormatPr defaultRowHeight="15" customHeight="1" x14ac:dyDescent="0.3"/>
  <cols>
    <col min="1" max="1" width="17.6640625" style="9" customWidth="1"/>
    <col min="2" max="2" width="11.33203125" style="15" bestFit="1" customWidth="1"/>
    <col min="3" max="3" width="10.6640625" style="15" customWidth="1"/>
    <col min="4" max="4" width="11.33203125" style="15" bestFit="1" customWidth="1"/>
    <col min="5" max="16" width="10.6640625" style="15" customWidth="1"/>
    <col min="17" max="17" width="10.6640625" style="9" customWidth="1"/>
    <col min="18" max="21" width="8.88671875" style="9"/>
  </cols>
  <sheetData>
    <row r="1" spans="1:23" s="3" customFormat="1" ht="14.1" customHeight="1" x14ac:dyDescent="0.3">
      <c r="A1" s="11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15"/>
      <c r="P1" s="15"/>
      <c r="Q1" s="9"/>
      <c r="R1" s="9"/>
      <c r="S1" s="9"/>
      <c r="T1" s="9"/>
      <c r="U1" s="9"/>
    </row>
    <row r="2" spans="1:23" ht="15" customHeight="1" x14ac:dyDescent="0.3">
      <c r="A2" s="10" t="s">
        <v>59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23" s="2" customFormat="1" ht="13.5" customHeight="1" x14ac:dyDescent="0.3">
      <c r="A3" s="26" t="s">
        <v>64</v>
      </c>
      <c r="B3" s="107" t="s">
        <v>57</v>
      </c>
      <c r="C3" s="108"/>
      <c r="D3" s="108"/>
      <c r="E3" s="108"/>
      <c r="F3" s="109"/>
      <c r="G3" s="107" t="s">
        <v>58</v>
      </c>
      <c r="H3" s="108"/>
      <c r="I3" s="108"/>
      <c r="J3" s="108"/>
      <c r="K3" s="108"/>
      <c r="L3" s="107" t="s">
        <v>60</v>
      </c>
      <c r="M3" s="108"/>
      <c r="N3" s="108"/>
      <c r="O3" s="108"/>
      <c r="P3" s="108"/>
      <c r="Q3" s="9"/>
      <c r="R3" s="9"/>
      <c r="S3" s="9"/>
      <c r="T3" s="9"/>
      <c r="U3" s="9"/>
    </row>
    <row r="4" spans="1:23" s="3" customFormat="1" ht="14.1" customHeight="1" x14ac:dyDescent="0.3">
      <c r="A4" s="30"/>
      <c r="B4" s="27">
        <f>'table 1'!A2</f>
        <v>2022</v>
      </c>
      <c r="C4" s="27">
        <f>'table 1'!A17</f>
        <v>2021</v>
      </c>
      <c r="D4" s="27">
        <f>'table 1'!A33</f>
        <v>2019</v>
      </c>
      <c r="E4" s="27" t="str">
        <f>'table 1'!A49</f>
        <v>Δ2022/21</v>
      </c>
      <c r="F4" s="27" t="str">
        <f>'table 1'!A64</f>
        <v>Δ2022/19</v>
      </c>
      <c r="G4" s="27">
        <f>B4</f>
        <v>2022</v>
      </c>
      <c r="H4" s="27">
        <f t="shared" ref="H4:K4" si="0">C4</f>
        <v>2021</v>
      </c>
      <c r="I4" s="27">
        <f t="shared" si="0"/>
        <v>2019</v>
      </c>
      <c r="J4" s="27" t="str">
        <f t="shared" si="0"/>
        <v>Δ2022/21</v>
      </c>
      <c r="K4" s="27" t="str">
        <f t="shared" si="0"/>
        <v>Δ2022/19</v>
      </c>
      <c r="L4" s="27">
        <f>B4</f>
        <v>2022</v>
      </c>
      <c r="M4" s="27">
        <f t="shared" ref="M4:P4" si="1">C4</f>
        <v>2021</v>
      </c>
      <c r="N4" s="27">
        <f t="shared" si="1"/>
        <v>2019</v>
      </c>
      <c r="O4" s="27" t="str">
        <f t="shared" si="1"/>
        <v>Δ2022/21</v>
      </c>
      <c r="P4" s="27" t="str">
        <f t="shared" si="1"/>
        <v>Δ2022/19</v>
      </c>
      <c r="Q4" s="9"/>
      <c r="R4" s="9"/>
      <c r="S4" s="9"/>
      <c r="T4" s="9"/>
      <c r="U4" s="9"/>
      <c r="V4" s="32"/>
    </row>
    <row r="5" spans="1:23" s="3" customFormat="1" ht="14.1" customHeight="1" x14ac:dyDescent="0.3">
      <c r="A5" s="33" t="s">
        <v>1</v>
      </c>
      <c r="B5" s="34">
        <f>'table 1'!U3-'table 1'!B3</f>
        <v>54567</v>
      </c>
      <c r="C5" s="34">
        <f>'table 1'!U18-'table 1'!B18</f>
        <v>9204</v>
      </c>
      <c r="D5" s="34">
        <f>'table 1'!U34-'table 1'!B34</f>
        <v>104483</v>
      </c>
      <c r="E5" s="46">
        <f>IFERROR(B5/C5-1,"")</f>
        <v>4.9286179921773146</v>
      </c>
      <c r="F5" s="60">
        <f>IFERROR(B5/D5-1,"")</f>
        <v>-0.47774279069322279</v>
      </c>
      <c r="G5" s="34">
        <f>SUM('table 1'!D3:F3)</f>
        <v>0</v>
      </c>
      <c r="H5" s="34">
        <f>SUM('table 1'!D18:F18)</f>
        <v>0</v>
      </c>
      <c r="I5" s="34">
        <f>SUM('table 1'!D34:F34)</f>
        <v>48</v>
      </c>
      <c r="J5" s="46" t="str">
        <f>IFERROR(G5/H5-1,"")</f>
        <v/>
      </c>
      <c r="K5" s="60">
        <f>IFERROR(G5/I5-1,"")</f>
        <v>-1</v>
      </c>
      <c r="L5" s="34">
        <f>SUM('table 1'!M3:N3)</f>
        <v>1</v>
      </c>
      <c r="M5" s="34">
        <f>SUM('table 1'!M18:N18)</f>
        <v>0</v>
      </c>
      <c r="N5" s="34">
        <f>SUM('table 1'!M34:N34)</f>
        <v>36</v>
      </c>
      <c r="O5" s="46" t="str">
        <f>IFERROR(L5/M5-1,"")</f>
        <v/>
      </c>
      <c r="P5" s="60">
        <f>IFERROR(L5/N5-1,"")</f>
        <v>-0.97222222222222221</v>
      </c>
      <c r="Q5" s="9"/>
      <c r="R5" s="9"/>
      <c r="S5" s="9"/>
      <c r="T5" s="9"/>
      <c r="U5" s="9"/>
      <c r="V5" s="32"/>
      <c r="W5" s="35"/>
    </row>
    <row r="6" spans="1:23" s="3" customFormat="1" ht="14.1" customHeight="1" x14ac:dyDescent="0.3">
      <c r="A6" s="30" t="s">
        <v>2</v>
      </c>
      <c r="B6" s="31">
        <f>'table 1'!U4-'table 1'!B4</f>
        <v>64612</v>
      </c>
      <c r="C6" s="31">
        <f>'table 1'!U19-'table 1'!B19</f>
        <v>6982</v>
      </c>
      <c r="D6" s="31">
        <f>'table 1'!U35-'table 1'!B35</f>
        <v>106810</v>
      </c>
      <c r="E6" s="45">
        <f>IFERROR(B6/C6-1,"")</f>
        <v>8.2540819249498707</v>
      </c>
      <c r="F6" s="61">
        <f>IFERROR(B6/D6-1,"")</f>
        <v>-0.39507536747495553</v>
      </c>
      <c r="G6" s="31">
        <f>SUM('table 1'!D4:F4)</f>
        <v>0</v>
      </c>
      <c r="H6" s="31">
        <f>SUM('table 1'!D19:F19)</f>
        <v>0</v>
      </c>
      <c r="I6" s="31">
        <f>SUM('table 1'!D35:F35)</f>
        <v>0</v>
      </c>
      <c r="J6" s="45" t="str">
        <f>IFERROR(G6/H6-1,"")</f>
        <v/>
      </c>
      <c r="K6" s="61" t="str">
        <f>IFERROR(G6/I6-1,"")</f>
        <v/>
      </c>
      <c r="L6" s="31">
        <f>SUM('table 1'!M4:N4)</f>
        <v>0</v>
      </c>
      <c r="M6" s="31">
        <f>SUM('table 1'!M19:N19)</f>
        <v>0</v>
      </c>
      <c r="N6" s="31">
        <f>SUM('table 1'!M35:N35)</f>
        <v>118</v>
      </c>
      <c r="O6" s="45" t="str">
        <f>IFERROR(L6/M6-1,"")</f>
        <v/>
      </c>
      <c r="P6" s="61">
        <f>IFERROR(L6/N6-1,"")</f>
        <v>-1</v>
      </c>
      <c r="Q6" s="9"/>
      <c r="R6" s="9"/>
      <c r="S6" s="9"/>
      <c r="T6" s="9"/>
      <c r="U6" s="9"/>
      <c r="V6" s="32"/>
    </row>
    <row r="7" spans="1:23" s="3" customFormat="1" ht="14.1" customHeight="1" x14ac:dyDescent="0.3">
      <c r="A7" s="33" t="s">
        <v>3</v>
      </c>
      <c r="B7" s="34">
        <f>'table 1'!U5-'table 1'!B5</f>
        <v>124089</v>
      </c>
      <c r="C7" s="34">
        <f>'table 1'!U20-'table 1'!B20</f>
        <v>11138</v>
      </c>
      <c r="D7" s="34">
        <f>'table 1'!U36-'table 1'!B36</f>
        <v>139435</v>
      </c>
      <c r="E7" s="46">
        <f t="shared" ref="E7:E14" si="2">IFERROR(B7/C7-1,"")</f>
        <v>10.141048662237386</v>
      </c>
      <c r="F7" s="60">
        <f t="shared" ref="F7:F14" si="3">IFERROR(B7/D7-1,"")</f>
        <v>-0.11005845017391613</v>
      </c>
      <c r="G7" s="34">
        <f>SUM('table 1'!D5:F5)</f>
        <v>4539</v>
      </c>
      <c r="H7" s="34">
        <f>SUM('table 1'!D20:F20)</f>
        <v>49</v>
      </c>
      <c r="I7" s="34">
        <f>SUM('table 1'!D36:F36)</f>
        <v>262</v>
      </c>
      <c r="J7" s="46">
        <f t="shared" ref="J7:J16" si="4">IFERROR(G7/H7-1,"")</f>
        <v>91.632653061224488</v>
      </c>
      <c r="K7" s="60">
        <f t="shared" ref="K7:K16" si="5">IFERROR(G7/I7-1,"")</f>
        <v>16.324427480916029</v>
      </c>
      <c r="L7" s="34">
        <f>SUM('table 1'!M5:N5)</f>
        <v>2956</v>
      </c>
      <c r="M7" s="34">
        <f>SUM('table 1'!M20:N20)</f>
        <v>0</v>
      </c>
      <c r="N7" s="34">
        <f>SUM('table 1'!M36:N36)</f>
        <v>695</v>
      </c>
      <c r="O7" s="46" t="str">
        <f t="shared" ref="O7:O16" si="6">IFERROR(L7/M7-1,"")</f>
        <v/>
      </c>
      <c r="P7" s="60">
        <f t="shared" ref="P7:P16" si="7">IFERROR(L7/N7-1,"")</f>
        <v>3.2532374100719421</v>
      </c>
      <c r="Q7" s="9"/>
      <c r="R7" s="9"/>
      <c r="S7" s="9"/>
      <c r="T7" s="9"/>
      <c r="U7" s="9"/>
      <c r="V7" s="32"/>
      <c r="W7" s="35"/>
    </row>
    <row r="8" spans="1:23" s="3" customFormat="1" ht="14.1" customHeight="1" x14ac:dyDescent="0.3">
      <c r="A8" s="30" t="s">
        <v>4</v>
      </c>
      <c r="B8" s="31">
        <f>'table 1'!U6-'table 1'!B6</f>
        <v>707138</v>
      </c>
      <c r="C8" s="31">
        <f>'table 1'!U21-'table 1'!B21</f>
        <v>20613</v>
      </c>
      <c r="D8" s="31">
        <f>'table 1'!U37-'table 1'!B37</f>
        <v>721163</v>
      </c>
      <c r="E8" s="45">
        <f t="shared" si="2"/>
        <v>33.305438315626063</v>
      </c>
      <c r="F8" s="61">
        <f t="shared" si="3"/>
        <v>-1.9447753143186808E-2</v>
      </c>
      <c r="G8" s="31">
        <f>SUM('table 1'!D6:F6)</f>
        <v>142261</v>
      </c>
      <c r="H8" s="31">
        <f>SUM('table 1'!D21:F21)</f>
        <v>389</v>
      </c>
      <c r="I8" s="31">
        <f>SUM('table 1'!D37:F37)</f>
        <v>135135</v>
      </c>
      <c r="J8" s="45">
        <f t="shared" si="4"/>
        <v>364.70951156812339</v>
      </c>
      <c r="K8" s="61">
        <f t="shared" si="5"/>
        <v>5.2732452732452639E-2</v>
      </c>
      <c r="L8" s="31">
        <f>SUM('table 1'!M6:N6)</f>
        <v>52835</v>
      </c>
      <c r="M8" s="31">
        <f>SUM('table 1'!M21:N21)</f>
        <v>48</v>
      </c>
      <c r="N8" s="31">
        <f>SUM('table 1'!M37:N37)</f>
        <v>45116</v>
      </c>
      <c r="O8" s="45">
        <f t="shared" si="6"/>
        <v>1099.7291666666667</v>
      </c>
      <c r="P8" s="61">
        <f t="shared" si="7"/>
        <v>0.17109229541626036</v>
      </c>
      <c r="Q8" s="9"/>
      <c r="R8" s="9"/>
      <c r="S8" s="9"/>
      <c r="T8" s="9"/>
      <c r="U8" s="9"/>
      <c r="V8" s="32"/>
    </row>
    <row r="9" spans="1:23" s="3" customFormat="1" ht="14.1" customHeight="1" x14ac:dyDescent="0.3">
      <c r="A9" s="33" t="s">
        <v>5</v>
      </c>
      <c r="B9" s="34">
        <f>'table 1'!U7-'table 1'!B7</f>
        <v>1649406</v>
      </c>
      <c r="C9" s="34">
        <f>'table 1'!U22-'table 1'!B22</f>
        <v>215658</v>
      </c>
      <c r="D9" s="34">
        <f>'table 1'!U38-'table 1'!B38</f>
        <v>1768877</v>
      </c>
      <c r="E9" s="46">
        <f t="shared" si="2"/>
        <v>6.6482486158640066</v>
      </c>
      <c r="F9" s="60">
        <f t="shared" si="3"/>
        <v>-6.7540592138401911E-2</v>
      </c>
      <c r="G9" s="34">
        <f>SUM('table 1'!D7:F7)</f>
        <v>450498</v>
      </c>
      <c r="H9" s="34">
        <f>SUM('table 1'!D22:F22)</f>
        <v>47199</v>
      </c>
      <c r="I9" s="34">
        <f>SUM('table 1'!D38:F38)</f>
        <v>447629</v>
      </c>
      <c r="J9" s="46">
        <f t="shared" si="4"/>
        <v>8.54465136973241</v>
      </c>
      <c r="K9" s="60">
        <f t="shared" si="5"/>
        <v>6.4093255798887139E-3</v>
      </c>
      <c r="L9" s="34">
        <f>SUM('table 1'!M7:N7)</f>
        <v>55988</v>
      </c>
      <c r="M9" s="34">
        <f>SUM('table 1'!M22:N22)</f>
        <v>17852</v>
      </c>
      <c r="N9" s="34">
        <f>SUM('table 1'!M38:N38)</f>
        <v>103708</v>
      </c>
      <c r="O9" s="46">
        <f t="shared" si="6"/>
        <v>2.1362312345955634</v>
      </c>
      <c r="P9" s="60">
        <f t="shared" si="7"/>
        <v>-0.46013807999382883</v>
      </c>
      <c r="Q9" s="9"/>
      <c r="R9" s="9"/>
      <c r="S9" s="9"/>
      <c r="T9" s="9"/>
      <c r="U9" s="9"/>
      <c r="V9" s="32"/>
      <c r="W9" s="35"/>
    </row>
    <row r="10" spans="1:23" s="3" customFormat="1" ht="14.1" customHeight="1" x14ac:dyDescent="0.3">
      <c r="A10" s="30" t="s">
        <v>6</v>
      </c>
      <c r="B10" s="31">
        <f>'table 1'!U8-'table 1'!B8</f>
        <v>2620182</v>
      </c>
      <c r="C10" s="31">
        <f>'table 1'!U23-'table 1'!B23</f>
        <v>825189</v>
      </c>
      <c r="D10" s="31">
        <f>'table 1'!U39-'table 1'!B39</f>
        <v>2526576</v>
      </c>
      <c r="E10" s="45">
        <f t="shared" si="2"/>
        <v>2.1752507607348135</v>
      </c>
      <c r="F10" s="61">
        <f t="shared" si="3"/>
        <v>3.7048558998423076E-2</v>
      </c>
      <c r="G10" s="31">
        <f>SUM('table 1'!D8:F8)</f>
        <v>656749</v>
      </c>
      <c r="H10" s="31">
        <f>SUM('table 1'!D23:F23)</f>
        <v>183954</v>
      </c>
      <c r="I10" s="31">
        <f>SUM('table 1'!D39:F39)</f>
        <v>638079</v>
      </c>
      <c r="J10" s="45">
        <f t="shared" si="4"/>
        <v>2.5701805886254174</v>
      </c>
      <c r="K10" s="61">
        <f t="shared" si="5"/>
        <v>2.9259699817734131E-2</v>
      </c>
      <c r="L10" s="31">
        <f>SUM('table 1'!M8:N8)</f>
        <v>233441</v>
      </c>
      <c r="M10" s="31">
        <f>SUM('table 1'!M23:N23)</f>
        <v>91976</v>
      </c>
      <c r="N10" s="31">
        <f>SUM('table 1'!M39:N39)</f>
        <v>173729</v>
      </c>
      <c r="O10" s="45">
        <f t="shared" si="6"/>
        <v>1.5380642776376448</v>
      </c>
      <c r="P10" s="61">
        <f t="shared" si="7"/>
        <v>0.34370772870390098</v>
      </c>
      <c r="Q10" s="9"/>
      <c r="R10" s="9"/>
      <c r="S10" s="9"/>
      <c r="T10" s="9"/>
      <c r="U10" s="9"/>
      <c r="V10" s="32"/>
    </row>
    <row r="11" spans="1:23" s="3" customFormat="1" ht="14.1" customHeight="1" x14ac:dyDescent="0.3">
      <c r="A11" s="33" t="s">
        <v>7</v>
      </c>
      <c r="B11" s="34">
        <f>'table 1'!U9-'table 1'!B9</f>
        <v>3400153</v>
      </c>
      <c r="C11" s="34">
        <f>'table 1'!U24-'table 1'!B24</f>
        <v>2166864</v>
      </c>
      <c r="D11" s="34">
        <f>'table 1'!U40-'table 1'!B40</f>
        <v>3017127</v>
      </c>
      <c r="E11" s="46">
        <f t="shared" si="2"/>
        <v>0.56915847049007229</v>
      </c>
      <c r="F11" s="60">
        <f t="shared" si="3"/>
        <v>0.12695057251484609</v>
      </c>
      <c r="G11" s="34">
        <f>SUM('table 1'!D9:F9)</f>
        <v>830991</v>
      </c>
      <c r="H11" s="34">
        <f>SUM('table 1'!D24:F24)</f>
        <v>517785</v>
      </c>
      <c r="I11" s="34">
        <f>SUM('table 1'!D40:F40)</f>
        <v>750241</v>
      </c>
      <c r="J11" s="46">
        <f t="shared" si="4"/>
        <v>0.60489585445696581</v>
      </c>
      <c r="K11" s="60">
        <f t="shared" si="5"/>
        <v>0.10763208089134024</v>
      </c>
      <c r="L11" s="34">
        <f>SUM('table 1'!M9:N9)</f>
        <v>349318</v>
      </c>
      <c r="M11" s="34">
        <f>SUM('table 1'!M24:N24)</f>
        <v>232577</v>
      </c>
      <c r="N11" s="34">
        <f>SUM('table 1'!M40:N40)</f>
        <v>234731</v>
      </c>
      <c r="O11" s="46">
        <f t="shared" si="6"/>
        <v>0.50194559221247159</v>
      </c>
      <c r="P11" s="60">
        <f t="shared" si="7"/>
        <v>0.48816304621034301</v>
      </c>
      <c r="Q11" s="9"/>
      <c r="R11" s="9"/>
      <c r="S11" s="9"/>
      <c r="T11" s="9"/>
      <c r="U11" s="9"/>
      <c r="V11" s="32"/>
      <c r="W11" s="35"/>
    </row>
    <row r="12" spans="1:23" s="3" customFormat="1" ht="14.1" customHeight="1" x14ac:dyDescent="0.3">
      <c r="A12" s="30" t="s">
        <v>8</v>
      </c>
      <c r="B12" s="31">
        <f>'table 1'!U10-'table 1'!B10</f>
        <v>3232888</v>
      </c>
      <c r="C12" s="31">
        <f>'table 1'!U25-'table 1'!B25</f>
        <v>2400707</v>
      </c>
      <c r="D12" s="31">
        <f>'table 1'!U41-'table 1'!B41</f>
        <v>2959511</v>
      </c>
      <c r="E12" s="45">
        <f t="shared" si="2"/>
        <v>0.34663996897580596</v>
      </c>
      <c r="F12" s="61">
        <f t="shared" si="3"/>
        <v>9.237235475725547E-2</v>
      </c>
      <c r="G12" s="31">
        <f>SUM('table 1'!D10:F10)</f>
        <v>786617</v>
      </c>
      <c r="H12" s="31">
        <f>SUM('table 1'!D25:F25)</f>
        <v>578993</v>
      </c>
      <c r="I12" s="31">
        <f>SUM('table 1'!D41:F41)</f>
        <v>752321</v>
      </c>
      <c r="J12" s="45">
        <f t="shared" si="4"/>
        <v>0.35859500892066043</v>
      </c>
      <c r="K12" s="61">
        <f t="shared" si="5"/>
        <v>4.558692366689221E-2</v>
      </c>
      <c r="L12" s="31">
        <f>SUM('table 1'!M10:N10)</f>
        <v>326345</v>
      </c>
      <c r="M12" s="31">
        <f>SUM('table 1'!M25:N25)</f>
        <v>252054</v>
      </c>
      <c r="N12" s="31">
        <f>SUM('table 1'!M41:N41)</f>
        <v>226835</v>
      </c>
      <c r="O12" s="45">
        <f t="shared" si="6"/>
        <v>0.29474239647059752</v>
      </c>
      <c r="P12" s="61">
        <f t="shared" si="7"/>
        <v>0.43868891485000105</v>
      </c>
      <c r="Q12" s="9"/>
      <c r="R12" s="9"/>
      <c r="S12" s="9"/>
      <c r="T12" s="9"/>
      <c r="U12" s="9"/>
      <c r="V12" s="32"/>
    </row>
    <row r="13" spans="1:23" s="3" customFormat="1" ht="14.1" customHeight="1" x14ac:dyDescent="0.3">
      <c r="A13" s="33" t="s">
        <v>9</v>
      </c>
      <c r="B13" s="34">
        <f>'table 1'!U11-'table 1'!B11</f>
        <v>2482256</v>
      </c>
      <c r="C13" s="34">
        <f>'table 1'!U26-'table 1'!B26</f>
        <v>1814107</v>
      </c>
      <c r="D13" s="34">
        <f>'table 1'!U42-'table 1'!B42</f>
        <v>2329699</v>
      </c>
      <c r="E13" s="46">
        <f t="shared" si="2"/>
        <v>0.36830738208936964</v>
      </c>
      <c r="F13" s="60">
        <f t="shared" si="3"/>
        <v>6.5483566761199707E-2</v>
      </c>
      <c r="G13" s="34">
        <f>SUM('table 1'!D11:F11)</f>
        <v>632456</v>
      </c>
      <c r="H13" s="34">
        <f>SUM('table 1'!D26:F26)</f>
        <v>460706</v>
      </c>
      <c r="I13" s="34">
        <f>SUM('table 1'!D42:F42)</f>
        <v>597813</v>
      </c>
      <c r="J13" s="46">
        <f t="shared" si="4"/>
        <v>0.3727974022478544</v>
      </c>
      <c r="K13" s="60">
        <f t="shared" si="5"/>
        <v>5.7949559477629364E-2</v>
      </c>
      <c r="L13" s="34">
        <f>SUM('table 1'!M11:N11)</f>
        <v>215174</v>
      </c>
      <c r="M13" s="34">
        <f>SUM('table 1'!M26:N26)</f>
        <v>159711</v>
      </c>
      <c r="N13" s="34">
        <f>SUM('table 1'!M42:N42)</f>
        <v>147768</v>
      </c>
      <c r="O13" s="46">
        <f t="shared" si="6"/>
        <v>0.34727100825866719</v>
      </c>
      <c r="P13" s="60">
        <f t="shared" si="7"/>
        <v>0.45616100914947766</v>
      </c>
      <c r="Q13" s="9"/>
      <c r="R13" s="9"/>
      <c r="S13" s="9"/>
      <c r="T13" s="9"/>
      <c r="U13" s="9"/>
      <c r="V13" s="32"/>
      <c r="W13" s="35"/>
    </row>
    <row r="14" spans="1:23" s="3" customFormat="1" ht="14.1" customHeight="1" x14ac:dyDescent="0.3">
      <c r="A14" s="30" t="s">
        <v>10</v>
      </c>
      <c r="B14" s="31">
        <f>'table 1'!U12-'table 1'!B12</f>
        <v>1311665</v>
      </c>
      <c r="C14" s="31">
        <f>'table 1'!U27-'table 1'!B27</f>
        <v>1179994</v>
      </c>
      <c r="D14" s="31">
        <f>'table 1'!U43-'table 1'!B43</f>
        <v>1117899</v>
      </c>
      <c r="E14" s="45">
        <f t="shared" si="2"/>
        <v>0.1115861606075963</v>
      </c>
      <c r="F14" s="61">
        <f t="shared" si="3"/>
        <v>0.17333050660211691</v>
      </c>
      <c r="G14" s="31">
        <f>SUM('table 1'!D12:F12)</f>
        <v>370693</v>
      </c>
      <c r="H14" s="31">
        <f>SUM('table 1'!D27:F27)</f>
        <v>331971</v>
      </c>
      <c r="I14" s="31">
        <f>SUM('table 1'!D43:F43)</f>
        <v>298694</v>
      </c>
      <c r="J14" s="45">
        <f t="shared" si="4"/>
        <v>0.11664271879170163</v>
      </c>
      <c r="K14" s="61">
        <f t="shared" si="5"/>
        <v>0.24104602034188827</v>
      </c>
      <c r="L14" s="31">
        <f>SUM('table 1'!M12:N12)</f>
        <v>84540</v>
      </c>
      <c r="M14" s="31">
        <f>SUM('table 1'!M27:N27)</f>
        <v>79475</v>
      </c>
      <c r="N14" s="31">
        <f>SUM('table 1'!M43:N43)</f>
        <v>60920</v>
      </c>
      <c r="O14" s="45">
        <f t="shared" si="6"/>
        <v>6.3730732934885292E-2</v>
      </c>
      <c r="P14" s="61">
        <f t="shared" si="7"/>
        <v>0.38772160210111628</v>
      </c>
      <c r="Q14" s="9"/>
      <c r="R14" s="9"/>
      <c r="S14" s="9"/>
      <c r="T14" s="9"/>
      <c r="U14" s="9"/>
      <c r="V14" s="32"/>
    </row>
    <row r="15" spans="1:23" s="3" customFormat="1" ht="14.1" customHeight="1" x14ac:dyDescent="0.3">
      <c r="A15" s="33" t="s">
        <v>11</v>
      </c>
      <c r="B15" s="34">
        <f>'table 1'!U13-'table 1'!B13</f>
        <v>118163</v>
      </c>
      <c r="C15" s="34">
        <f>'table 1'!U28-'table 1'!B28</f>
        <v>98201</v>
      </c>
      <c r="D15" s="34">
        <f>'table 1'!U44-'table 1'!B44</f>
        <v>140213</v>
      </c>
      <c r="E15" s="46">
        <f t="shared" ref="E15:E16" si="8">IFERROR(B15/C15-1,"")</f>
        <v>0.20327695237319365</v>
      </c>
      <c r="F15" s="60">
        <f t="shared" ref="F15:F16" si="9">IFERROR(B15/D15-1,"")</f>
        <v>-0.15726073901849325</v>
      </c>
      <c r="G15" s="34">
        <f>SUM('table 1'!D13:F13)</f>
        <v>983</v>
      </c>
      <c r="H15" s="34">
        <f>SUM('table 1'!D28:F28)</f>
        <v>2664</v>
      </c>
      <c r="I15" s="34">
        <f>SUM('table 1'!D44:F44)</f>
        <v>442</v>
      </c>
      <c r="J15" s="46">
        <f t="shared" si="4"/>
        <v>-0.63100600600600598</v>
      </c>
      <c r="K15" s="60">
        <f t="shared" si="5"/>
        <v>1.2239819004524888</v>
      </c>
      <c r="L15" s="34">
        <f>SUM('table 1'!M13:N13)</f>
        <v>1240</v>
      </c>
      <c r="M15" s="34">
        <f>SUM('table 1'!M28:N28)</f>
        <v>983</v>
      </c>
      <c r="N15" s="34">
        <f>SUM('table 1'!M44:N44)</f>
        <v>424</v>
      </c>
      <c r="O15" s="46">
        <f t="shared" si="6"/>
        <v>0.26144455747711093</v>
      </c>
      <c r="P15" s="60">
        <f t="shared" si="7"/>
        <v>1.9245283018867925</v>
      </c>
      <c r="Q15" s="9"/>
      <c r="R15" s="9"/>
      <c r="S15" s="9"/>
      <c r="T15" s="9"/>
      <c r="U15" s="9"/>
      <c r="V15" s="9"/>
      <c r="W15" s="9"/>
    </row>
    <row r="16" spans="1:23" s="3" customFormat="1" ht="14.1" customHeight="1" thickBot="1" x14ac:dyDescent="0.35">
      <c r="A16" s="98" t="s">
        <v>12</v>
      </c>
      <c r="B16" s="99">
        <f>'table 1'!U14-'table 1'!B14</f>
        <v>131839</v>
      </c>
      <c r="C16" s="99">
        <f>'table 1'!U29-'table 1'!B29</f>
        <v>98131</v>
      </c>
      <c r="D16" s="99">
        <f>'table 1'!U45-'table 1'!B45</f>
        <v>151928</v>
      </c>
      <c r="E16" s="100">
        <f t="shared" si="8"/>
        <v>0.34350001528568952</v>
      </c>
      <c r="F16" s="101">
        <f t="shared" si="9"/>
        <v>-0.13222710757727341</v>
      </c>
      <c r="G16" s="99">
        <f>SUM('table 1'!D14:F14)</f>
        <v>0</v>
      </c>
      <c r="H16" s="99">
        <f>SUM('table 1'!D29:F29)</f>
        <v>0</v>
      </c>
      <c r="I16" s="99">
        <f>SUM('table 1'!D45:F45)</f>
        <v>7</v>
      </c>
      <c r="J16" s="100" t="str">
        <f t="shared" si="4"/>
        <v/>
      </c>
      <c r="K16" s="101">
        <f t="shared" si="5"/>
        <v>-1</v>
      </c>
      <c r="L16" s="99">
        <f>SUM('table 1'!M14:N14)</f>
        <v>0</v>
      </c>
      <c r="M16" s="99">
        <f>SUM('table 1'!M29:N29)</f>
        <v>0</v>
      </c>
      <c r="N16" s="99">
        <f>SUM('table 1'!M45:N45)</f>
        <v>0</v>
      </c>
      <c r="O16" s="100" t="str">
        <f t="shared" si="6"/>
        <v/>
      </c>
      <c r="P16" s="101" t="str">
        <f t="shared" si="7"/>
        <v/>
      </c>
      <c r="Q16" s="9"/>
      <c r="R16" s="9"/>
      <c r="S16" s="9"/>
      <c r="T16" s="9"/>
      <c r="U16" s="9"/>
      <c r="V16" s="9"/>
      <c r="W16" s="9"/>
    </row>
    <row r="17" spans="1:23" s="40" customFormat="1" ht="14.1" customHeight="1" thickTop="1" x14ac:dyDescent="0.3">
      <c r="A17" s="41" t="s">
        <v>13</v>
      </c>
      <c r="B17" s="42">
        <f>SUM(B5:B16)</f>
        <v>15896958</v>
      </c>
      <c r="C17" s="42">
        <f>SUM(C5:C16)</f>
        <v>8846788</v>
      </c>
      <c r="D17" s="42">
        <f>SUM(D5:D16)</f>
        <v>15083721</v>
      </c>
      <c r="E17" s="62">
        <f>IFERROR(B17/C17-1,"")</f>
        <v>0.79691861046065537</v>
      </c>
      <c r="F17" s="63">
        <f>IFERROR(B17/D17-1,"")</f>
        <v>5.3914879491605561E-2</v>
      </c>
      <c r="G17" s="42">
        <f>SUM(G5:G16)</f>
        <v>3875787</v>
      </c>
      <c r="H17" s="42">
        <f>SUM(H5:H16)</f>
        <v>2123710</v>
      </c>
      <c r="I17" s="42">
        <f>SUM(I5:I16)</f>
        <v>3620671</v>
      </c>
      <c r="J17" s="62">
        <f>IFERROR(G17/H17-1,"")</f>
        <v>0.82500765170385781</v>
      </c>
      <c r="K17" s="63">
        <f>IFERROR(G17/I17-1,"")</f>
        <v>7.046097256558248E-2</v>
      </c>
      <c r="L17" s="42">
        <f>SUM(L5:L16)</f>
        <v>1321838</v>
      </c>
      <c r="M17" s="42">
        <f>SUM(M5:M16)</f>
        <v>834676</v>
      </c>
      <c r="N17" s="42">
        <f>SUM(N5:N16)</f>
        <v>994080</v>
      </c>
      <c r="O17" s="62">
        <f>IFERROR(L17/M17-1,"")</f>
        <v>0.58365401664837613</v>
      </c>
      <c r="P17" s="63">
        <f>IFERROR(L17/N17-1,"")</f>
        <v>0.32970988250442623</v>
      </c>
      <c r="Q17" s="10"/>
      <c r="R17" s="10"/>
      <c r="S17" s="10"/>
      <c r="T17" s="10"/>
      <c r="U17" s="10"/>
      <c r="V17" s="10"/>
      <c r="W17" s="10"/>
    </row>
    <row r="18" spans="1:23" s="3" customFormat="1" ht="14.1" customHeight="1" x14ac:dyDescent="0.3">
      <c r="A18" s="55"/>
      <c r="B18" s="57"/>
      <c r="C18" s="57"/>
      <c r="D18" s="57"/>
      <c r="E18" s="58"/>
      <c r="F18" s="59"/>
      <c r="G18" s="57"/>
      <c r="H18" s="57"/>
      <c r="I18" s="57"/>
      <c r="J18" s="58"/>
      <c r="K18" s="59"/>
      <c r="L18" s="57"/>
      <c r="M18" s="57"/>
      <c r="N18" s="57"/>
      <c r="O18" s="58"/>
      <c r="P18" s="59"/>
      <c r="Q18" s="9"/>
      <c r="R18" s="9"/>
      <c r="S18" s="9"/>
      <c r="T18" s="9"/>
      <c r="U18" s="9"/>
      <c r="V18" s="9"/>
      <c r="W18" s="9"/>
    </row>
    <row r="19" spans="1:23" s="2" customFormat="1" ht="13.5" customHeight="1" x14ac:dyDescent="0.3">
      <c r="A19" s="54" t="s">
        <v>64</v>
      </c>
      <c r="B19" s="107" t="s">
        <v>61</v>
      </c>
      <c r="C19" s="108"/>
      <c r="D19" s="108"/>
      <c r="E19" s="108"/>
      <c r="F19" s="109"/>
      <c r="G19" s="107" t="s">
        <v>62</v>
      </c>
      <c r="H19" s="108"/>
      <c r="I19" s="108"/>
      <c r="J19" s="108"/>
      <c r="K19" s="108"/>
      <c r="L19" s="107" t="s">
        <v>63</v>
      </c>
      <c r="M19" s="108"/>
      <c r="N19" s="108"/>
      <c r="O19" s="108"/>
      <c r="P19" s="108"/>
      <c r="Q19" s="9"/>
      <c r="R19" s="9"/>
      <c r="S19" s="9"/>
      <c r="T19" s="9"/>
      <c r="U19" s="9"/>
      <c r="V19" s="9"/>
      <c r="W19" s="9"/>
    </row>
    <row r="20" spans="1:23" s="3" customFormat="1" ht="14.1" customHeight="1" x14ac:dyDescent="0.3">
      <c r="A20" s="30"/>
      <c r="B20" s="27">
        <f>B4</f>
        <v>2022</v>
      </c>
      <c r="C20" s="27">
        <f t="shared" ref="C20:F20" si="10">C4</f>
        <v>2021</v>
      </c>
      <c r="D20" s="27">
        <f t="shared" si="10"/>
        <v>2019</v>
      </c>
      <c r="E20" s="27" t="str">
        <f t="shared" si="10"/>
        <v>Δ2022/21</v>
      </c>
      <c r="F20" s="27" t="str">
        <f t="shared" si="10"/>
        <v>Δ2022/19</v>
      </c>
      <c r="G20" s="27">
        <f>B4</f>
        <v>2022</v>
      </c>
      <c r="H20" s="27">
        <f t="shared" ref="H20:K20" si="11">C4</f>
        <v>2021</v>
      </c>
      <c r="I20" s="27">
        <f t="shared" si="11"/>
        <v>2019</v>
      </c>
      <c r="J20" s="27" t="str">
        <f t="shared" si="11"/>
        <v>Δ2022/21</v>
      </c>
      <c r="K20" s="27" t="str">
        <f t="shared" si="11"/>
        <v>Δ2022/19</v>
      </c>
      <c r="L20" s="27">
        <f>B4</f>
        <v>2022</v>
      </c>
      <c r="M20" s="27">
        <f t="shared" ref="M20:P20" si="12">C4</f>
        <v>2021</v>
      </c>
      <c r="N20" s="27">
        <f t="shared" si="12"/>
        <v>2019</v>
      </c>
      <c r="O20" s="27" t="str">
        <f t="shared" si="12"/>
        <v>Δ2022/21</v>
      </c>
      <c r="P20" s="27" t="str">
        <f t="shared" si="12"/>
        <v>Δ2022/19</v>
      </c>
      <c r="Q20" s="9"/>
      <c r="R20" s="9"/>
      <c r="S20" s="9"/>
      <c r="T20" s="9"/>
      <c r="U20" s="9"/>
      <c r="V20" s="9"/>
      <c r="W20" s="9"/>
    </row>
    <row r="21" spans="1:23" s="3" customFormat="1" ht="14.1" customHeight="1" x14ac:dyDescent="0.3">
      <c r="A21" s="33" t="s">
        <v>1</v>
      </c>
      <c r="B21" s="34">
        <f>SUM('table 1'!G3:H3)</f>
        <v>1267</v>
      </c>
      <c r="C21" s="34">
        <f>SUM('table 1'!G18:H18)</f>
        <v>458</v>
      </c>
      <c r="D21" s="34">
        <f>SUM('table 1'!G34:H34)</f>
        <v>3203</v>
      </c>
      <c r="E21" s="46">
        <f>IFERROR(B21/C21-1,"")</f>
        <v>1.7663755458515285</v>
      </c>
      <c r="F21" s="60">
        <f>IFERROR(B21/D21-1,"")</f>
        <v>-0.6044333437402436</v>
      </c>
      <c r="G21" s="34">
        <f>SUM('table 1'!I3:L3)</f>
        <v>49</v>
      </c>
      <c r="H21" s="34">
        <f>SUM('table 1'!I18:L18)</f>
        <v>0</v>
      </c>
      <c r="I21" s="34">
        <f>SUM('table 1'!I34:L34)</f>
        <v>0</v>
      </c>
      <c r="J21" s="46" t="str">
        <f>IFERROR(G21/H21-1,"")</f>
        <v/>
      </c>
      <c r="K21" s="60" t="str">
        <f>IFERROR(G21/I21-1,"")</f>
        <v/>
      </c>
      <c r="L21" s="34">
        <f>SUM('table 1'!O3:P3)</f>
        <v>0</v>
      </c>
      <c r="M21" s="34">
        <f>SUM('table 1'!O18:P18)</f>
        <v>0</v>
      </c>
      <c r="N21" s="34">
        <f>SUM('table 1'!O34:P34)</f>
        <v>0</v>
      </c>
      <c r="O21" s="53" t="str">
        <f>IFERROR(L21/M21-1,"")</f>
        <v/>
      </c>
      <c r="P21" s="60" t="str">
        <f>IFERROR(L21/N21-1,"")</f>
        <v/>
      </c>
      <c r="Q21" s="9"/>
      <c r="R21" s="9"/>
      <c r="S21" s="9"/>
      <c r="T21" s="9"/>
      <c r="U21" s="9"/>
      <c r="V21" s="9"/>
      <c r="W21" s="9"/>
    </row>
    <row r="22" spans="1:23" s="3" customFormat="1" ht="14.1" customHeight="1" x14ac:dyDescent="0.3">
      <c r="A22" s="30" t="s">
        <v>2</v>
      </c>
      <c r="B22" s="31">
        <f>SUM('table 1'!G4:H4)</f>
        <v>1437</v>
      </c>
      <c r="C22" s="31">
        <f>SUM('table 1'!G19:H19)</f>
        <v>175</v>
      </c>
      <c r="D22" s="31">
        <f>SUM('table 1'!G35:H35)</f>
        <v>8085</v>
      </c>
      <c r="E22" s="45">
        <f>IFERROR(B22/C22-1,"")</f>
        <v>7.2114285714285717</v>
      </c>
      <c r="F22" s="61">
        <f>IFERROR(B22/D22-1,"")</f>
        <v>-0.82226345083487939</v>
      </c>
      <c r="G22" s="31">
        <f>SUM('table 1'!I4:L4)</f>
        <v>0</v>
      </c>
      <c r="H22" s="31">
        <f>SUM('table 1'!I19:L19)</f>
        <v>0</v>
      </c>
      <c r="I22" s="31">
        <f>SUM('table 1'!I35:L35)</f>
        <v>0</v>
      </c>
      <c r="J22" s="45" t="str">
        <f>IFERROR(G22/H22-1,"")</f>
        <v/>
      </c>
      <c r="K22" s="61" t="str">
        <f>IFERROR(G22/I22-1,"")</f>
        <v/>
      </c>
      <c r="L22" s="31">
        <f>SUM('table 1'!O4:P4)</f>
        <v>511</v>
      </c>
      <c r="M22" s="31">
        <f>SUM('table 1'!O19:P19)</f>
        <v>0</v>
      </c>
      <c r="N22" s="31">
        <f>SUM('table 1'!O35:P35)</f>
        <v>248</v>
      </c>
      <c r="O22" s="52" t="str">
        <f>IFERROR(L22/M22-1,"")</f>
        <v/>
      </c>
      <c r="P22" s="61">
        <f>IFERROR(L22/N22-1,"")</f>
        <v>1.060483870967742</v>
      </c>
      <c r="Q22" s="9"/>
      <c r="R22" s="9"/>
      <c r="S22" s="9"/>
      <c r="T22" s="9"/>
      <c r="U22" s="9"/>
      <c r="V22" s="9"/>
      <c r="W22" s="9"/>
    </row>
    <row r="23" spans="1:23" s="3" customFormat="1" ht="14.1" customHeight="1" x14ac:dyDescent="0.3">
      <c r="A23" s="33" t="s">
        <v>3</v>
      </c>
      <c r="B23" s="34">
        <f>SUM('table 1'!G5:H5)</f>
        <v>14525</v>
      </c>
      <c r="C23" s="34">
        <f>SUM('table 1'!G20:H20)</f>
        <v>405</v>
      </c>
      <c r="D23" s="34">
        <f>SUM('table 1'!G36:H36)</f>
        <v>12245</v>
      </c>
      <c r="E23" s="46">
        <f t="shared" ref="E23:E32" si="13">IFERROR(B23/C23-1,"")</f>
        <v>34.864197530864196</v>
      </c>
      <c r="F23" s="60">
        <f t="shared" ref="F23:F32" si="14">IFERROR(B23/D23-1,"")</f>
        <v>0.18619844834626376</v>
      </c>
      <c r="G23" s="34">
        <f>SUM('table 1'!I5:L5)</f>
        <v>4990</v>
      </c>
      <c r="H23" s="34">
        <f>SUM('table 1'!I20:L20)</f>
        <v>108</v>
      </c>
      <c r="I23" s="34">
        <f>SUM('table 1'!I36:L36)</f>
        <v>906</v>
      </c>
      <c r="J23" s="46">
        <f t="shared" ref="J23:J32" si="15">IFERROR(G23/H23-1,"")</f>
        <v>45.203703703703702</v>
      </c>
      <c r="K23" s="60">
        <f t="shared" ref="K23:K32" si="16">IFERROR(G23/I23-1,"")</f>
        <v>4.5077262693156737</v>
      </c>
      <c r="L23" s="34">
        <f>SUM('table 1'!O5:P5)</f>
        <v>2216</v>
      </c>
      <c r="M23" s="34">
        <f>SUM('table 1'!O20:P20)</f>
        <v>0</v>
      </c>
      <c r="N23" s="34">
        <f>SUM('table 1'!O36:P36)</f>
        <v>1833</v>
      </c>
      <c r="O23" s="53" t="str">
        <f t="shared" ref="O23:O32" si="17">IFERROR(L23/M23-1,"")</f>
        <v/>
      </c>
      <c r="P23" s="60">
        <f t="shared" ref="P23:P32" si="18">IFERROR(L23/N23-1,"")</f>
        <v>0.20894708128750672</v>
      </c>
      <c r="Q23" s="9"/>
      <c r="R23" s="9"/>
      <c r="S23" s="9"/>
      <c r="T23" s="9"/>
      <c r="U23" s="9"/>
      <c r="V23" s="9"/>
      <c r="W23" s="9"/>
    </row>
    <row r="24" spans="1:23" s="3" customFormat="1" ht="14.1" customHeight="1" x14ac:dyDescent="0.3">
      <c r="A24" s="30" t="s">
        <v>4</v>
      </c>
      <c r="B24" s="31">
        <f>SUM('table 1'!G6:H6)</f>
        <v>247612</v>
      </c>
      <c r="C24" s="31">
        <f>SUM('table 1'!G21:H21)</f>
        <v>1580</v>
      </c>
      <c r="D24" s="31">
        <f>SUM('table 1'!G37:H37)</f>
        <v>256745</v>
      </c>
      <c r="E24" s="45">
        <f t="shared" si="13"/>
        <v>155.71645569620253</v>
      </c>
      <c r="F24" s="61">
        <f t="shared" si="14"/>
        <v>-3.55722604140295E-2</v>
      </c>
      <c r="G24" s="31">
        <f>SUM('table 1'!I6:L6)</f>
        <v>93902</v>
      </c>
      <c r="H24" s="31">
        <f>SUM('table 1'!I21:L21)</f>
        <v>38</v>
      </c>
      <c r="I24" s="31">
        <f>SUM('table 1'!I37:L37)</f>
        <v>85278</v>
      </c>
      <c r="J24" s="45">
        <f t="shared" si="15"/>
        <v>2470.1052631578946</v>
      </c>
      <c r="K24" s="61">
        <f t="shared" si="16"/>
        <v>0.10112807523628597</v>
      </c>
      <c r="L24" s="31">
        <f>SUM('table 1'!O6:P6)</f>
        <v>7223</v>
      </c>
      <c r="M24" s="31">
        <f>SUM('table 1'!O21:P21)</f>
        <v>0</v>
      </c>
      <c r="N24" s="31">
        <f>SUM('table 1'!O37:P37)</f>
        <v>5858</v>
      </c>
      <c r="O24" s="52" t="str">
        <f t="shared" si="17"/>
        <v/>
      </c>
      <c r="P24" s="61">
        <f t="shared" si="18"/>
        <v>0.23301468077842258</v>
      </c>
      <c r="Q24" s="9"/>
      <c r="R24" s="9"/>
      <c r="S24" s="9"/>
      <c r="T24" s="9"/>
      <c r="U24" s="9"/>
      <c r="V24" s="9"/>
      <c r="W24" s="9"/>
    </row>
    <row r="25" spans="1:23" s="3" customFormat="1" ht="14.1" customHeight="1" x14ac:dyDescent="0.3">
      <c r="A25" s="33" t="s">
        <v>5</v>
      </c>
      <c r="B25" s="34">
        <f>SUM('table 1'!G7:H7)</f>
        <v>532756</v>
      </c>
      <c r="C25" s="34">
        <f>SUM('table 1'!G22:H22)</f>
        <v>77032</v>
      </c>
      <c r="D25" s="34">
        <f>SUM('table 1'!G38:H38)</f>
        <v>554710</v>
      </c>
      <c r="E25" s="46">
        <f t="shared" si="13"/>
        <v>5.916034894589262</v>
      </c>
      <c r="F25" s="60">
        <f t="shared" si="14"/>
        <v>-3.9577436858899251E-2</v>
      </c>
      <c r="G25" s="34">
        <f>SUM('table 1'!I7:L7)</f>
        <v>338094</v>
      </c>
      <c r="H25" s="34">
        <f>SUM('table 1'!I22:L22)</f>
        <v>25836</v>
      </c>
      <c r="I25" s="34">
        <f>SUM('table 1'!I38:L38)</f>
        <v>355252</v>
      </c>
      <c r="J25" s="46">
        <f t="shared" si="15"/>
        <v>12.086158848118904</v>
      </c>
      <c r="K25" s="60">
        <f t="shared" si="16"/>
        <v>-4.8298109510995002E-2</v>
      </c>
      <c r="L25" s="34">
        <f>SUM('table 1'!O7:P7)</f>
        <v>20143</v>
      </c>
      <c r="M25" s="34">
        <f>SUM('table 1'!O22:P22)</f>
        <v>2305</v>
      </c>
      <c r="N25" s="34">
        <f>SUM('table 1'!O38:P38)</f>
        <v>24868</v>
      </c>
      <c r="O25" s="53">
        <f t="shared" si="17"/>
        <v>7.7388286334056406</v>
      </c>
      <c r="P25" s="60">
        <f t="shared" si="18"/>
        <v>-0.19000321698568445</v>
      </c>
      <c r="Q25" s="9"/>
      <c r="R25" s="9"/>
      <c r="S25" s="9"/>
      <c r="T25" s="9"/>
      <c r="U25" s="9"/>
      <c r="V25" s="9"/>
      <c r="W25" s="9"/>
    </row>
    <row r="26" spans="1:23" s="3" customFormat="1" ht="14.1" customHeight="1" x14ac:dyDescent="0.3">
      <c r="A26" s="30" t="s">
        <v>6</v>
      </c>
      <c r="B26" s="31">
        <f>SUM('table 1'!G8:H8)</f>
        <v>770740</v>
      </c>
      <c r="C26" s="31">
        <f>SUM('table 1'!G23:H23)</f>
        <v>272331</v>
      </c>
      <c r="D26" s="31">
        <f>SUM('table 1'!G39:H39)</f>
        <v>746271</v>
      </c>
      <c r="E26" s="45">
        <f t="shared" si="13"/>
        <v>1.8301588875302479</v>
      </c>
      <c r="F26" s="61">
        <f t="shared" si="14"/>
        <v>3.2788357044558847E-2</v>
      </c>
      <c r="G26" s="31">
        <f>SUM('table 1'!I8:L8)</f>
        <v>595541</v>
      </c>
      <c r="H26" s="31">
        <f>SUM('table 1'!I23:L23)</f>
        <v>150349</v>
      </c>
      <c r="I26" s="31">
        <f>SUM('table 1'!I39:L39)</f>
        <v>546635</v>
      </c>
      <c r="J26" s="45">
        <f t="shared" si="15"/>
        <v>2.9610572734105314</v>
      </c>
      <c r="K26" s="61">
        <f t="shared" si="16"/>
        <v>8.9467377683463356E-2</v>
      </c>
      <c r="L26" s="31">
        <f>SUM('table 1'!O8:P8)</f>
        <v>34876</v>
      </c>
      <c r="M26" s="31">
        <f>SUM('table 1'!O23:P23)</f>
        <v>10741</v>
      </c>
      <c r="N26" s="31">
        <f>SUM('table 1'!O39:P39)</f>
        <v>46835</v>
      </c>
      <c r="O26" s="52">
        <f t="shared" si="17"/>
        <v>2.2469974862675728</v>
      </c>
      <c r="P26" s="61">
        <f t="shared" si="18"/>
        <v>-0.25534322621970751</v>
      </c>
      <c r="Q26" s="9"/>
      <c r="R26" s="9"/>
      <c r="S26" s="9"/>
      <c r="T26" s="9"/>
      <c r="U26" s="9"/>
      <c r="V26" s="9"/>
      <c r="W26" s="9"/>
    </row>
    <row r="27" spans="1:23" s="3" customFormat="1" ht="14.1" customHeight="1" x14ac:dyDescent="0.3">
      <c r="A27" s="33" t="s">
        <v>7</v>
      </c>
      <c r="B27" s="34">
        <f>SUM('table 1'!G9:H9)</f>
        <v>973719</v>
      </c>
      <c r="C27" s="34">
        <f>SUM('table 1'!G24:H24)</f>
        <v>686021</v>
      </c>
      <c r="D27" s="34">
        <f>SUM('table 1'!G40:H40)</f>
        <v>870762</v>
      </c>
      <c r="E27" s="46">
        <f t="shared" si="13"/>
        <v>0.41937200173172551</v>
      </c>
      <c r="F27" s="60">
        <f t="shared" si="14"/>
        <v>0.1182378192893121</v>
      </c>
      <c r="G27" s="34">
        <f>SUM('table 1'!I9:L9)</f>
        <v>790616</v>
      </c>
      <c r="H27" s="34">
        <f>SUM('table 1'!I24:L24)</f>
        <v>431684</v>
      </c>
      <c r="I27" s="34">
        <f>SUM('table 1'!I40:L40)</f>
        <v>673621</v>
      </c>
      <c r="J27" s="46">
        <f t="shared" si="15"/>
        <v>0.83146931551783254</v>
      </c>
      <c r="K27" s="60">
        <f t="shared" si="16"/>
        <v>0.17368074926405197</v>
      </c>
      <c r="L27" s="34">
        <f>SUM('table 1'!O9:P9)</f>
        <v>46927</v>
      </c>
      <c r="M27" s="34">
        <f>SUM('table 1'!O24:P24)</f>
        <v>27556</v>
      </c>
      <c r="N27" s="34">
        <f>SUM('table 1'!O40:P40)</f>
        <v>49746</v>
      </c>
      <c r="O27" s="53">
        <f t="shared" si="17"/>
        <v>0.70296850050805637</v>
      </c>
      <c r="P27" s="60">
        <f t="shared" si="18"/>
        <v>-5.6667872793792484E-2</v>
      </c>
      <c r="Q27" s="9"/>
      <c r="R27" s="9"/>
      <c r="S27" s="9"/>
      <c r="T27" s="9"/>
      <c r="U27" s="9"/>
      <c r="V27" s="9"/>
      <c r="W27" s="9"/>
    </row>
    <row r="28" spans="1:23" s="3" customFormat="1" ht="14.1" customHeight="1" x14ac:dyDescent="0.3">
      <c r="A28" s="30" t="s">
        <v>8</v>
      </c>
      <c r="B28" s="31">
        <f>SUM('table 1'!G10:H10)</f>
        <v>929359</v>
      </c>
      <c r="C28" s="31">
        <f>SUM('table 1'!G25:H25)</f>
        <v>739754</v>
      </c>
      <c r="D28" s="31">
        <f>SUM('table 1'!G41:H41)</f>
        <v>856378</v>
      </c>
      <c r="E28" s="45">
        <f t="shared" si="13"/>
        <v>0.25630817812407902</v>
      </c>
      <c r="F28" s="61">
        <f t="shared" si="14"/>
        <v>8.5220545133107173E-2</v>
      </c>
      <c r="G28" s="31">
        <f>SUM('table 1'!I10:L10)</f>
        <v>756567</v>
      </c>
      <c r="H28" s="31">
        <f>SUM('table 1'!I25:L25)</f>
        <v>515885</v>
      </c>
      <c r="I28" s="31">
        <f>SUM('table 1'!I41:L41)</f>
        <v>653313</v>
      </c>
      <c r="J28" s="45">
        <f t="shared" si="15"/>
        <v>0.46654196187134733</v>
      </c>
      <c r="K28" s="61">
        <f t="shared" si="16"/>
        <v>0.15804675553677949</v>
      </c>
      <c r="L28" s="31">
        <f>SUM('table 1'!O10:P10)</f>
        <v>41962</v>
      </c>
      <c r="M28" s="31">
        <f>SUM('table 1'!O25:P25)</f>
        <v>29528</v>
      </c>
      <c r="N28" s="31">
        <f>SUM('table 1'!O41:P41)</f>
        <v>50705</v>
      </c>
      <c r="O28" s="52">
        <f t="shared" si="17"/>
        <v>0.42109184502844754</v>
      </c>
      <c r="P28" s="61">
        <f t="shared" si="18"/>
        <v>-0.17242875456069418</v>
      </c>
      <c r="Q28" s="9"/>
      <c r="R28" s="9"/>
      <c r="S28" s="9"/>
      <c r="T28" s="9"/>
      <c r="U28" s="9"/>
      <c r="V28" s="9"/>
      <c r="W28" s="9"/>
    </row>
    <row r="29" spans="1:23" s="3" customFormat="1" ht="14.1" customHeight="1" x14ac:dyDescent="0.3">
      <c r="A29" s="33" t="s">
        <v>9</v>
      </c>
      <c r="B29" s="34">
        <f>SUM('table 1'!G11:H11)</f>
        <v>750774</v>
      </c>
      <c r="C29" s="34">
        <f>SUM('table 1'!G26:H26)</f>
        <v>580316</v>
      </c>
      <c r="D29" s="34">
        <f>SUM('table 1'!G42:H42)</f>
        <v>717169</v>
      </c>
      <c r="E29" s="46">
        <f t="shared" si="13"/>
        <v>0.29373306956899348</v>
      </c>
      <c r="F29" s="60">
        <f t="shared" si="14"/>
        <v>4.6857853588205822E-2</v>
      </c>
      <c r="G29" s="34">
        <f>SUM('table 1'!I11:L11)</f>
        <v>551431</v>
      </c>
      <c r="H29" s="34">
        <f>SUM('table 1'!I26:L26)</f>
        <v>375457</v>
      </c>
      <c r="I29" s="34">
        <f>SUM('table 1'!I42:L42)</f>
        <v>490152</v>
      </c>
      <c r="J29" s="46">
        <f t="shared" si="15"/>
        <v>0.46869281968374543</v>
      </c>
      <c r="K29" s="60">
        <f t="shared" si="16"/>
        <v>0.12502040183453289</v>
      </c>
      <c r="L29" s="34">
        <f>SUM('table 1'!O11:P11)</f>
        <v>37975</v>
      </c>
      <c r="M29" s="34">
        <f>SUM('table 1'!O26:P26)</f>
        <v>24192</v>
      </c>
      <c r="N29" s="34">
        <f>SUM('table 1'!O42:P42)</f>
        <v>42794</v>
      </c>
      <c r="O29" s="53">
        <f t="shared" si="17"/>
        <v>0.56973379629629628</v>
      </c>
      <c r="P29" s="60">
        <f t="shared" si="18"/>
        <v>-0.11260924428658226</v>
      </c>
      <c r="Q29" s="9"/>
      <c r="R29" s="9"/>
      <c r="S29" s="9"/>
      <c r="T29" s="9"/>
      <c r="U29" s="9"/>
      <c r="V29" s="9"/>
      <c r="W29" s="9"/>
    </row>
    <row r="30" spans="1:23" s="3" customFormat="1" ht="14.1" customHeight="1" x14ac:dyDescent="0.3">
      <c r="A30" s="30" t="s">
        <v>10</v>
      </c>
      <c r="B30" s="31">
        <f>SUM('table 1'!G12:H12)</f>
        <v>465078</v>
      </c>
      <c r="C30" s="31">
        <f>SUM('table 1'!G27:H27)</f>
        <v>439123</v>
      </c>
      <c r="D30" s="31">
        <f>SUM('table 1'!G43:H43)</f>
        <v>394626</v>
      </c>
      <c r="E30" s="45">
        <f t="shared" si="13"/>
        <v>5.9106446257654488E-2</v>
      </c>
      <c r="F30" s="61">
        <f t="shared" si="14"/>
        <v>0.17852853081145192</v>
      </c>
      <c r="G30" s="31">
        <f>SUM('table 1'!I12:L12)</f>
        <v>186134</v>
      </c>
      <c r="H30" s="31">
        <f>SUM('table 1'!I27:L27)</f>
        <v>161491</v>
      </c>
      <c r="I30" s="31">
        <f>SUM('table 1'!I43:L43)</f>
        <v>139192</v>
      </c>
      <c r="J30" s="45">
        <f t="shared" si="15"/>
        <v>0.15259673913716565</v>
      </c>
      <c r="K30" s="61">
        <f t="shared" si="16"/>
        <v>0.33724639347088914</v>
      </c>
      <c r="L30" s="31">
        <f>SUM('table 1'!O12:P12)</f>
        <v>16202</v>
      </c>
      <c r="M30" s="31">
        <f>SUM('table 1'!O27:P27)</f>
        <v>15839</v>
      </c>
      <c r="N30" s="31">
        <f>SUM('table 1'!O43:P43)</f>
        <v>13869</v>
      </c>
      <c r="O30" s="52">
        <f t="shared" si="17"/>
        <v>2.291811351726758E-2</v>
      </c>
      <c r="P30" s="61">
        <f t="shared" si="18"/>
        <v>0.16821688658158473</v>
      </c>
      <c r="Q30" s="9"/>
      <c r="R30" s="9"/>
      <c r="S30" s="9"/>
      <c r="T30" s="9"/>
      <c r="U30" s="9"/>
      <c r="V30" s="9"/>
      <c r="W30" s="9"/>
    </row>
    <row r="31" spans="1:23" s="3" customFormat="1" ht="14.1" customHeight="1" x14ac:dyDescent="0.3">
      <c r="A31" s="33" t="s">
        <v>11</v>
      </c>
      <c r="B31" s="34">
        <f>SUM('table 1'!G13:H13)</f>
        <v>10712</v>
      </c>
      <c r="C31" s="34">
        <f>SUM('table 1'!G28:H28)</f>
        <v>10484</v>
      </c>
      <c r="D31" s="34">
        <f>SUM('table 1'!G44:H44)</f>
        <v>18556</v>
      </c>
      <c r="E31" s="46">
        <f t="shared" si="13"/>
        <v>2.1747424647081237E-2</v>
      </c>
      <c r="F31" s="60">
        <f t="shared" si="14"/>
        <v>-0.42272041388230219</v>
      </c>
      <c r="G31" s="34">
        <f>SUM('table 1'!I13:L13)</f>
        <v>1269</v>
      </c>
      <c r="H31" s="34">
        <f>SUM('table 1'!I28:L28)</f>
        <v>406</v>
      </c>
      <c r="I31" s="34">
        <f>SUM('table 1'!I44:L44)</f>
        <v>491</v>
      </c>
      <c r="J31" s="46">
        <f t="shared" si="15"/>
        <v>2.125615763546798</v>
      </c>
      <c r="K31" s="60">
        <f t="shared" si="16"/>
        <v>1.584521384928717</v>
      </c>
      <c r="L31" s="34">
        <f>SUM('table 1'!O13:P13)</f>
        <v>1482</v>
      </c>
      <c r="M31" s="34">
        <f>SUM('table 1'!O28:P28)</f>
        <v>1039</v>
      </c>
      <c r="N31" s="34">
        <f>SUM('table 1'!O44:P44)</f>
        <v>1062</v>
      </c>
      <c r="O31" s="53">
        <f t="shared" si="17"/>
        <v>0.42637151106833504</v>
      </c>
      <c r="P31" s="60">
        <f t="shared" si="18"/>
        <v>0.39548022598870047</v>
      </c>
      <c r="Q31" s="9"/>
      <c r="R31" s="9"/>
      <c r="S31" s="9"/>
      <c r="T31" s="9"/>
      <c r="U31" s="9"/>
      <c r="V31" s="9"/>
      <c r="W31" s="9"/>
    </row>
    <row r="32" spans="1:23" s="3" customFormat="1" ht="14.1" customHeight="1" thickBot="1" x14ac:dyDescent="0.35">
      <c r="A32" s="98" t="s">
        <v>12</v>
      </c>
      <c r="B32" s="99">
        <f>SUM('table 1'!G14:H14)</f>
        <v>4708</v>
      </c>
      <c r="C32" s="99">
        <f>SUM('table 1'!G29:H29)</f>
        <v>1135</v>
      </c>
      <c r="D32" s="99">
        <f>SUM('table 1'!G45:H45)</f>
        <v>4907</v>
      </c>
      <c r="E32" s="100">
        <f t="shared" si="13"/>
        <v>3.1480176211453745</v>
      </c>
      <c r="F32" s="101">
        <f t="shared" si="14"/>
        <v>-4.0554310169146124E-2</v>
      </c>
      <c r="G32" s="99">
        <f>SUM('table 1'!I14:L14)</f>
        <v>0</v>
      </c>
      <c r="H32" s="99">
        <f>SUM('table 1'!I29:L29)</f>
        <v>0</v>
      </c>
      <c r="I32" s="99">
        <f>SUM('table 1'!I45:L45)</f>
        <v>145</v>
      </c>
      <c r="J32" s="100" t="str">
        <f t="shared" si="15"/>
        <v/>
      </c>
      <c r="K32" s="101">
        <f t="shared" si="16"/>
        <v>-1</v>
      </c>
      <c r="L32" s="99">
        <f>SUM('table 1'!O14:P14)</f>
        <v>0</v>
      </c>
      <c r="M32" s="99">
        <f>SUM('table 1'!O29:P29)</f>
        <v>31</v>
      </c>
      <c r="N32" s="99">
        <f>SUM('table 1'!O45:P45)</f>
        <v>0</v>
      </c>
      <c r="O32" s="100">
        <f t="shared" si="17"/>
        <v>-1</v>
      </c>
      <c r="P32" s="101" t="str">
        <f t="shared" si="18"/>
        <v/>
      </c>
      <c r="Q32" s="9"/>
      <c r="R32" s="9"/>
      <c r="S32" s="9"/>
      <c r="T32" s="9"/>
      <c r="U32" s="9"/>
      <c r="V32" s="9"/>
      <c r="W32" s="9"/>
    </row>
    <row r="33" spans="1:23" s="40" customFormat="1" ht="14.1" customHeight="1" thickTop="1" x14ac:dyDescent="0.3">
      <c r="A33" s="41" t="s">
        <v>13</v>
      </c>
      <c r="B33" s="42">
        <f>SUM(B21:B32)</f>
        <v>4702687</v>
      </c>
      <c r="C33" s="42">
        <f>SUM(C21:C32)</f>
        <v>2808814</v>
      </c>
      <c r="D33" s="42">
        <f>SUM(D21:D32)</f>
        <v>4443657</v>
      </c>
      <c r="E33" s="62">
        <f>IFERROR(B33/C33-1,"")</f>
        <v>0.67426073780606344</v>
      </c>
      <c r="F33" s="63">
        <f>IFERROR(B33/D33-1,"")</f>
        <v>5.8292077898901784E-2</v>
      </c>
      <c r="G33" s="42">
        <f>SUM(G21:G32)</f>
        <v>3318593</v>
      </c>
      <c r="H33" s="42">
        <f>SUM(H21:H32)</f>
        <v>1661254</v>
      </c>
      <c r="I33" s="42">
        <f>SUM(I21:I32)</f>
        <v>2944985</v>
      </c>
      <c r="J33" s="62">
        <f>IFERROR(G33/H33-1,"")</f>
        <v>0.99764334653219788</v>
      </c>
      <c r="K33" s="63">
        <f>IFERROR(G33/I33-1,"")</f>
        <v>0.12686244581890915</v>
      </c>
      <c r="L33" s="42">
        <f>SUM(L21:L32)</f>
        <v>209517</v>
      </c>
      <c r="M33" s="42">
        <f>SUM(M21:M32)</f>
        <v>111231</v>
      </c>
      <c r="N33" s="42">
        <f>SUM(N21:N32)</f>
        <v>237818</v>
      </c>
      <c r="O33" s="56">
        <f>IFERROR(L33/M33-1,"")</f>
        <v>0.88362057340130007</v>
      </c>
      <c r="P33" s="63">
        <f>IFERROR(L33/N33-1,"")</f>
        <v>-0.1190027668216872</v>
      </c>
      <c r="Q33" s="10"/>
      <c r="R33" s="10"/>
      <c r="S33" s="10"/>
      <c r="T33" s="10"/>
      <c r="U33" s="10"/>
      <c r="V33" s="10"/>
      <c r="W33" s="10"/>
    </row>
    <row r="34" spans="1:23" s="22" customFormat="1" ht="14.1" customHeight="1" x14ac:dyDescent="0.25">
      <c r="A34" s="49" t="s">
        <v>55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9"/>
      <c r="R34" s="9"/>
      <c r="S34" s="9"/>
      <c r="T34" s="9"/>
      <c r="U34" s="9"/>
      <c r="V34" s="9"/>
      <c r="W34" s="9"/>
    </row>
    <row r="35" spans="1:23" s="22" customFormat="1" ht="14.1" customHeight="1" x14ac:dyDescent="0.25">
      <c r="A35" s="49" t="s">
        <v>33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9"/>
      <c r="R35" s="9"/>
      <c r="S35" s="9"/>
      <c r="T35" s="9"/>
      <c r="U35" s="9"/>
      <c r="V35" s="9"/>
      <c r="W35" s="9"/>
    </row>
    <row r="36" spans="1:23" ht="15" customHeight="1" x14ac:dyDescent="0.3">
      <c r="A36" s="49"/>
    </row>
  </sheetData>
  <mergeCells count="6">
    <mergeCell ref="L3:P3"/>
    <mergeCell ref="L19:P19"/>
    <mergeCell ref="B3:F3"/>
    <mergeCell ref="G3:K3"/>
    <mergeCell ref="B19:F19"/>
    <mergeCell ref="G19:K19"/>
  </mergeCells>
  <phoneticPr fontId="6" type="noConversion"/>
  <pageMargins left="0.25" right="0.25" top="0.75" bottom="0.75" header="0.3" footer="0.3"/>
  <pageSetup paperSize="9" scale="45" orientation="landscape" verticalDpi="598" r:id="rId1"/>
  <ignoredErrors>
    <ignoredError sqref="G5:P32 B21:F3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2257D-D6EB-4884-B6EC-FD37BD845ACF}">
  <sheetPr>
    <pageSetUpPr fitToPage="1"/>
  </sheetPr>
  <dimension ref="A1:W89"/>
  <sheetViews>
    <sheetView showGridLines="0" showZeros="0" zoomScale="80" zoomScaleNormal="80" workbookViewId="0"/>
  </sheetViews>
  <sheetFormatPr defaultColWidth="9.109375" defaultRowHeight="15" customHeight="1" x14ac:dyDescent="0.3"/>
  <cols>
    <col min="1" max="1" width="13.6640625" style="91" customWidth="1"/>
    <col min="2" max="2" width="11.44140625" style="66" bestFit="1" customWidth="1"/>
    <col min="3" max="3" width="14.5546875" style="66" bestFit="1" customWidth="1"/>
    <col min="4" max="5" width="9.5546875" style="66" bestFit="1" customWidth="1"/>
    <col min="6" max="6" width="11.33203125" style="66" bestFit="1" customWidth="1"/>
    <col min="7" max="7" width="10.5546875" style="66" bestFit="1" customWidth="1"/>
    <col min="8" max="8" width="9.5546875" style="66" bestFit="1" customWidth="1"/>
    <col min="9" max="9" width="10" style="66" bestFit="1" customWidth="1"/>
    <col min="10" max="10" width="11" style="66" bestFit="1" customWidth="1"/>
    <col min="11" max="11" width="12.109375" style="66" bestFit="1" customWidth="1"/>
    <col min="12" max="12" width="8.88671875" style="66" bestFit="1" customWidth="1"/>
    <col min="13" max="13" width="10.109375" style="66" bestFit="1" customWidth="1"/>
    <col min="14" max="14" width="11.44140625" style="66" bestFit="1" customWidth="1"/>
    <col min="15" max="15" width="9.5546875" style="66" bestFit="1" customWidth="1"/>
    <col min="16" max="16" width="11" style="66" bestFit="1" customWidth="1"/>
    <col min="17" max="17" width="8.88671875" style="66" bestFit="1" customWidth="1"/>
    <col min="18" max="18" width="9.109375" style="66" bestFit="1" customWidth="1"/>
    <col min="19" max="19" width="8.88671875" style="66" bestFit="1" customWidth="1"/>
    <col min="20" max="20" width="10.5546875" style="66" bestFit="1" customWidth="1"/>
    <col min="21" max="21" width="11.44140625" style="66" customWidth="1"/>
    <col min="22" max="22" width="11.33203125" customWidth="1"/>
    <col min="23" max="23" width="11.88671875" customWidth="1"/>
  </cols>
  <sheetData>
    <row r="1" spans="1:23" s="1" customFormat="1" ht="21" customHeight="1" x14ac:dyDescent="0.35">
      <c r="A1" s="64" t="s">
        <v>85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6"/>
      <c r="S1" s="66"/>
      <c r="T1" s="66"/>
      <c r="U1" s="66"/>
    </row>
    <row r="2" spans="1:23" s="2" customFormat="1" ht="13.5" customHeight="1" x14ac:dyDescent="0.3">
      <c r="A2" s="67">
        <v>2022</v>
      </c>
      <c r="B2" s="68" t="s">
        <v>36</v>
      </c>
      <c r="C2" s="69" t="s">
        <v>37</v>
      </c>
      <c r="D2" s="69" t="s">
        <v>38</v>
      </c>
      <c r="E2" s="69" t="s">
        <v>39</v>
      </c>
      <c r="F2" s="70" t="s">
        <v>40</v>
      </c>
      <c r="G2" s="68" t="s">
        <v>41</v>
      </c>
      <c r="H2" s="69" t="s">
        <v>42</v>
      </c>
      <c r="I2" s="69" t="s">
        <v>43</v>
      </c>
      <c r="J2" s="69" t="s">
        <v>44</v>
      </c>
      <c r="K2" s="70" t="s">
        <v>45</v>
      </c>
      <c r="L2" s="68" t="s">
        <v>46</v>
      </c>
      <c r="M2" s="69" t="s">
        <v>47</v>
      </c>
      <c r="N2" s="69" t="s">
        <v>48</v>
      </c>
      <c r="O2" s="69" t="s">
        <v>56</v>
      </c>
      <c r="P2" s="70" t="s">
        <v>50</v>
      </c>
      <c r="Q2" s="68" t="s">
        <v>51</v>
      </c>
      <c r="R2" s="69" t="s">
        <v>52</v>
      </c>
      <c r="S2" s="69" t="s">
        <v>53</v>
      </c>
      <c r="T2" s="69" t="s">
        <v>54</v>
      </c>
      <c r="U2" s="70" t="s">
        <v>0</v>
      </c>
    </row>
    <row r="3" spans="1:23" s="3" customFormat="1" ht="14.1" customHeight="1" x14ac:dyDescent="0.3">
      <c r="A3" s="71" t="s">
        <v>1</v>
      </c>
      <c r="B3" s="72">
        <v>145795</v>
      </c>
      <c r="C3" s="72">
        <v>44768</v>
      </c>
      <c r="D3" s="72">
        <v>18762</v>
      </c>
      <c r="E3" s="72">
        <v>6467</v>
      </c>
      <c r="F3" s="72">
        <v>1176</v>
      </c>
      <c r="G3" s="72">
        <v>32622</v>
      </c>
      <c r="H3" s="72">
        <v>17056</v>
      </c>
      <c r="I3" s="72">
        <v>7044</v>
      </c>
      <c r="J3" s="72">
        <v>887</v>
      </c>
      <c r="K3" s="72">
        <v>1095</v>
      </c>
      <c r="L3" s="72">
        <v>51</v>
      </c>
      <c r="M3" s="72">
        <v>2582</v>
      </c>
      <c r="N3" s="72">
        <v>7428</v>
      </c>
      <c r="O3" s="72">
        <v>1317</v>
      </c>
      <c r="P3" s="72">
        <v>466</v>
      </c>
      <c r="Q3" s="72">
        <v>4564</v>
      </c>
      <c r="R3" s="72">
        <v>409</v>
      </c>
      <c r="S3" s="72">
        <v>1171</v>
      </c>
      <c r="T3" s="72">
        <v>7817</v>
      </c>
      <c r="U3" s="72">
        <f>SUM(B3:T3)</f>
        <v>301477</v>
      </c>
      <c r="V3" s="32"/>
    </row>
    <row r="4" spans="1:23" s="3" customFormat="1" ht="14.1" customHeight="1" x14ac:dyDescent="0.3">
      <c r="A4" s="73" t="s">
        <v>2</v>
      </c>
      <c r="B4" s="74">
        <v>164268</v>
      </c>
      <c r="C4" s="74">
        <v>52349</v>
      </c>
      <c r="D4" s="74">
        <v>17398</v>
      </c>
      <c r="E4" s="74">
        <v>6265</v>
      </c>
      <c r="F4" s="74">
        <v>1285</v>
      </c>
      <c r="G4" s="74">
        <v>33867</v>
      </c>
      <c r="H4" s="74">
        <v>17505</v>
      </c>
      <c r="I4" s="74">
        <v>7839</v>
      </c>
      <c r="J4" s="74">
        <v>983</v>
      </c>
      <c r="K4" s="74">
        <v>1183</v>
      </c>
      <c r="L4" s="74">
        <v>53</v>
      </c>
      <c r="M4" s="74">
        <v>3242</v>
      </c>
      <c r="N4" s="74">
        <v>7981</v>
      </c>
      <c r="O4" s="74">
        <v>2745</v>
      </c>
      <c r="P4" s="74">
        <v>490</v>
      </c>
      <c r="Q4" s="74">
        <v>4109</v>
      </c>
      <c r="R4" s="74">
        <v>443</v>
      </c>
      <c r="S4" s="74">
        <v>1502</v>
      </c>
      <c r="T4" s="74">
        <v>8327</v>
      </c>
      <c r="U4" s="74">
        <f>SUM(B4:T4)</f>
        <v>331834</v>
      </c>
      <c r="V4" s="32"/>
      <c r="W4" s="35"/>
    </row>
    <row r="5" spans="1:23" s="3" customFormat="1" ht="14.1" customHeight="1" x14ac:dyDescent="0.3">
      <c r="A5" s="71" t="s">
        <v>3</v>
      </c>
      <c r="B5" s="72">
        <v>201525</v>
      </c>
      <c r="C5" s="72">
        <v>63563</v>
      </c>
      <c r="D5" s="72">
        <v>22505</v>
      </c>
      <c r="E5" s="72">
        <v>7934</v>
      </c>
      <c r="F5" s="72">
        <v>1547</v>
      </c>
      <c r="G5" s="72">
        <v>40789</v>
      </c>
      <c r="H5" s="72">
        <v>22125</v>
      </c>
      <c r="I5" s="72">
        <v>9426</v>
      </c>
      <c r="J5" s="72">
        <v>1288</v>
      </c>
      <c r="K5" s="72">
        <v>1337</v>
      </c>
      <c r="L5" s="72">
        <v>127</v>
      </c>
      <c r="M5" s="72">
        <v>4323</v>
      </c>
      <c r="N5" s="72">
        <v>15977</v>
      </c>
      <c r="O5" s="72">
        <v>3197</v>
      </c>
      <c r="P5" s="72">
        <v>765</v>
      </c>
      <c r="Q5" s="72">
        <v>4851</v>
      </c>
      <c r="R5" s="72">
        <v>679</v>
      </c>
      <c r="S5" s="72">
        <v>1701</v>
      </c>
      <c r="T5" s="72">
        <v>10281</v>
      </c>
      <c r="U5" s="72">
        <f t="shared" ref="U5:U14" si="0">SUM(B5:T5)</f>
        <v>413940</v>
      </c>
      <c r="V5" s="32"/>
    </row>
    <row r="6" spans="1:23" s="3" customFormat="1" ht="14.1" customHeight="1" x14ac:dyDescent="0.3">
      <c r="A6" s="73" t="s">
        <v>4</v>
      </c>
      <c r="B6" s="74">
        <v>264828</v>
      </c>
      <c r="C6" s="74">
        <v>76252</v>
      </c>
      <c r="D6" s="74">
        <v>29701</v>
      </c>
      <c r="E6" s="74">
        <v>11474</v>
      </c>
      <c r="F6" s="74">
        <v>2433</v>
      </c>
      <c r="G6" s="74">
        <v>50941</v>
      </c>
      <c r="H6" s="74">
        <v>27954</v>
      </c>
      <c r="I6" s="74">
        <v>11873</v>
      </c>
      <c r="J6" s="74">
        <v>2427</v>
      </c>
      <c r="K6" s="74">
        <v>2420</v>
      </c>
      <c r="L6" s="74">
        <v>124</v>
      </c>
      <c r="M6" s="74">
        <v>14268</v>
      </c>
      <c r="N6" s="74">
        <v>41305</v>
      </c>
      <c r="O6" s="74">
        <v>7703</v>
      </c>
      <c r="P6" s="74">
        <v>828</v>
      </c>
      <c r="Q6" s="74">
        <v>6534</v>
      </c>
      <c r="R6" s="74">
        <v>1141</v>
      </c>
      <c r="S6" s="74">
        <v>1808</v>
      </c>
      <c r="T6" s="74">
        <v>13421</v>
      </c>
      <c r="U6" s="74">
        <f t="shared" si="0"/>
        <v>567435</v>
      </c>
      <c r="V6" s="32"/>
      <c r="W6" s="35"/>
    </row>
    <row r="7" spans="1:23" s="3" customFormat="1" ht="14.1" customHeight="1" x14ac:dyDescent="0.3">
      <c r="A7" s="71" t="s">
        <v>5</v>
      </c>
      <c r="B7" s="72">
        <v>333924</v>
      </c>
      <c r="C7" s="72">
        <v>80569</v>
      </c>
      <c r="D7" s="72">
        <v>28913</v>
      </c>
      <c r="E7" s="72">
        <v>10773</v>
      </c>
      <c r="F7" s="72">
        <v>2778</v>
      </c>
      <c r="G7" s="72">
        <v>49449</v>
      </c>
      <c r="H7" s="72">
        <v>28657</v>
      </c>
      <c r="I7" s="72">
        <v>13687</v>
      </c>
      <c r="J7" s="72">
        <v>3697</v>
      </c>
      <c r="K7" s="72">
        <v>3273</v>
      </c>
      <c r="L7" s="72">
        <v>222</v>
      </c>
      <c r="M7" s="72">
        <v>28862</v>
      </c>
      <c r="N7" s="72">
        <v>7472</v>
      </c>
      <c r="O7" s="72">
        <v>12926</v>
      </c>
      <c r="P7" s="72">
        <v>786</v>
      </c>
      <c r="Q7" s="72">
        <v>7472</v>
      </c>
      <c r="R7" s="72">
        <v>1705</v>
      </c>
      <c r="S7" s="72">
        <v>1973</v>
      </c>
      <c r="T7" s="72">
        <v>14465</v>
      </c>
      <c r="U7" s="72">
        <f t="shared" si="0"/>
        <v>631603</v>
      </c>
      <c r="V7" s="32"/>
    </row>
    <row r="8" spans="1:23" s="3" customFormat="1" ht="14.1" customHeight="1" x14ac:dyDescent="0.3">
      <c r="A8" s="73" t="s">
        <v>6</v>
      </c>
      <c r="B8" s="74">
        <v>393165</v>
      </c>
      <c r="C8" s="74">
        <v>89707</v>
      </c>
      <c r="D8" s="74">
        <v>33180</v>
      </c>
      <c r="E8" s="74">
        <v>12814</v>
      </c>
      <c r="F8" s="74">
        <v>4029</v>
      </c>
      <c r="G8" s="74">
        <v>55106</v>
      </c>
      <c r="H8" s="74">
        <v>31840</v>
      </c>
      <c r="I8" s="74">
        <v>19778</v>
      </c>
      <c r="J8" s="74">
        <v>6024</v>
      </c>
      <c r="K8" s="74">
        <v>5933</v>
      </c>
      <c r="L8" s="74">
        <v>259</v>
      </c>
      <c r="M8" s="74">
        <v>40039</v>
      </c>
      <c r="N8" s="74">
        <v>73342</v>
      </c>
      <c r="O8" s="74">
        <v>22599</v>
      </c>
      <c r="P8" s="74">
        <v>1425</v>
      </c>
      <c r="Q8" s="74">
        <v>8056</v>
      </c>
      <c r="R8" s="74">
        <v>3854</v>
      </c>
      <c r="S8" s="74">
        <v>1969</v>
      </c>
      <c r="T8" s="74">
        <v>15762</v>
      </c>
      <c r="U8" s="74">
        <f t="shared" si="0"/>
        <v>818881</v>
      </c>
      <c r="V8" s="32"/>
      <c r="W8" s="35"/>
    </row>
    <row r="9" spans="1:23" s="3" customFormat="1" ht="14.1" customHeight="1" x14ac:dyDescent="0.3">
      <c r="A9" s="71" t="s">
        <v>7</v>
      </c>
      <c r="B9" s="72">
        <v>454413</v>
      </c>
      <c r="C9" s="72">
        <v>102457</v>
      </c>
      <c r="D9" s="72">
        <v>41615</v>
      </c>
      <c r="E9" s="72">
        <v>16449</v>
      </c>
      <c r="F9" s="72">
        <v>6774</v>
      </c>
      <c r="G9" s="72">
        <v>64152</v>
      </c>
      <c r="H9" s="72">
        <v>36279</v>
      </c>
      <c r="I9" s="72">
        <v>22185</v>
      </c>
      <c r="J9" s="72">
        <v>8484</v>
      </c>
      <c r="K9" s="72">
        <v>9042</v>
      </c>
      <c r="L9" s="72">
        <v>439</v>
      </c>
      <c r="M9" s="72">
        <v>41999</v>
      </c>
      <c r="N9" s="72">
        <v>70679</v>
      </c>
      <c r="O9" s="72">
        <v>27713</v>
      </c>
      <c r="P9" s="72">
        <v>1648</v>
      </c>
      <c r="Q9" s="72">
        <v>10507</v>
      </c>
      <c r="R9" s="72">
        <v>5273</v>
      </c>
      <c r="S9" s="72">
        <v>2145</v>
      </c>
      <c r="T9" s="72">
        <v>20579</v>
      </c>
      <c r="U9" s="72">
        <f t="shared" si="0"/>
        <v>942832</v>
      </c>
      <c r="V9" s="32"/>
    </row>
    <row r="10" spans="1:23" s="3" customFormat="1" ht="14.1" customHeight="1" x14ac:dyDescent="0.3">
      <c r="A10" s="73" t="s">
        <v>8</v>
      </c>
      <c r="B10" s="74">
        <v>471121</v>
      </c>
      <c r="C10" s="74">
        <v>97892</v>
      </c>
      <c r="D10" s="74">
        <v>40723</v>
      </c>
      <c r="E10" s="74">
        <v>16160</v>
      </c>
      <c r="F10" s="74">
        <v>6453</v>
      </c>
      <c r="G10" s="74">
        <v>62640</v>
      </c>
      <c r="H10" s="74">
        <v>35466</v>
      </c>
      <c r="I10" s="74">
        <v>22964</v>
      </c>
      <c r="J10" s="74">
        <v>8649</v>
      </c>
      <c r="K10" s="74">
        <v>9068</v>
      </c>
      <c r="L10" s="74">
        <v>451</v>
      </c>
      <c r="M10" s="74">
        <v>40815</v>
      </c>
      <c r="N10" s="74">
        <v>73103</v>
      </c>
      <c r="O10" s="74">
        <v>26742</v>
      </c>
      <c r="P10" s="74">
        <v>2055</v>
      </c>
      <c r="Q10" s="74">
        <v>11023</v>
      </c>
      <c r="R10" s="74">
        <v>5100</v>
      </c>
      <c r="S10" s="74">
        <v>2047</v>
      </c>
      <c r="T10" s="74">
        <v>18540</v>
      </c>
      <c r="U10" s="74">
        <f t="shared" si="0"/>
        <v>951012</v>
      </c>
      <c r="V10" s="32"/>
      <c r="W10" s="35"/>
    </row>
    <row r="11" spans="1:23" s="3" customFormat="1" ht="14.1" customHeight="1" x14ac:dyDescent="0.3">
      <c r="A11" s="71" t="s">
        <v>9</v>
      </c>
      <c r="B11" s="72">
        <v>431646</v>
      </c>
      <c r="C11" s="72">
        <v>94032</v>
      </c>
      <c r="D11" s="72">
        <v>33514</v>
      </c>
      <c r="E11" s="72">
        <v>11134</v>
      </c>
      <c r="F11" s="72">
        <v>3523</v>
      </c>
      <c r="G11" s="72">
        <v>57595</v>
      </c>
      <c r="H11" s="72">
        <v>31511</v>
      </c>
      <c r="I11" s="72">
        <v>19722</v>
      </c>
      <c r="J11" s="72">
        <v>6073</v>
      </c>
      <c r="K11" s="72">
        <v>5664</v>
      </c>
      <c r="L11" s="72">
        <v>257</v>
      </c>
      <c r="M11" s="72">
        <v>37629</v>
      </c>
      <c r="N11" s="72">
        <v>72651</v>
      </c>
      <c r="O11" s="72">
        <v>19173</v>
      </c>
      <c r="P11" s="72">
        <v>1308</v>
      </c>
      <c r="Q11" s="72">
        <v>7992</v>
      </c>
      <c r="R11" s="72">
        <v>3241</v>
      </c>
      <c r="S11" s="72">
        <v>1824</v>
      </c>
      <c r="T11" s="72">
        <v>13863</v>
      </c>
      <c r="U11" s="72">
        <f t="shared" si="0"/>
        <v>852352</v>
      </c>
      <c r="V11" s="32"/>
    </row>
    <row r="12" spans="1:23" s="3" customFormat="1" ht="14.1" customHeight="1" x14ac:dyDescent="0.3">
      <c r="A12" s="73" t="s">
        <v>10</v>
      </c>
      <c r="B12" s="74">
        <v>374045</v>
      </c>
      <c r="C12" s="74">
        <v>87190</v>
      </c>
      <c r="D12" s="74">
        <v>30003</v>
      </c>
      <c r="E12" s="74">
        <v>9994</v>
      </c>
      <c r="F12" s="74">
        <v>2649</v>
      </c>
      <c r="G12" s="74">
        <v>53650</v>
      </c>
      <c r="H12" s="74">
        <v>31066</v>
      </c>
      <c r="I12" s="74">
        <v>13057</v>
      </c>
      <c r="J12" s="74">
        <v>2417</v>
      </c>
      <c r="K12" s="74">
        <v>2737</v>
      </c>
      <c r="L12" s="74">
        <v>98</v>
      </c>
      <c r="M12" s="74">
        <v>17758</v>
      </c>
      <c r="N12" s="74">
        <v>55907</v>
      </c>
      <c r="O12" s="74">
        <v>8305</v>
      </c>
      <c r="P12" s="74">
        <v>1032</v>
      </c>
      <c r="Q12" s="74">
        <v>6277</v>
      </c>
      <c r="R12" s="74">
        <v>1332</v>
      </c>
      <c r="S12" s="74">
        <v>1796</v>
      </c>
      <c r="T12" s="74">
        <v>13310</v>
      </c>
      <c r="U12" s="74">
        <f t="shared" si="0"/>
        <v>712623</v>
      </c>
      <c r="V12" s="32"/>
      <c r="W12" s="35"/>
    </row>
    <row r="13" spans="1:23" s="3" customFormat="1" ht="14.1" customHeight="1" x14ac:dyDescent="0.3">
      <c r="A13" s="71" t="s">
        <v>11</v>
      </c>
      <c r="B13" s="72">
        <v>273031</v>
      </c>
      <c r="C13" s="72">
        <v>81659</v>
      </c>
      <c r="D13" s="72">
        <v>25740</v>
      </c>
      <c r="E13" s="72">
        <v>8832</v>
      </c>
      <c r="F13" s="72">
        <v>1707</v>
      </c>
      <c r="G13" s="72">
        <v>49836</v>
      </c>
      <c r="H13" s="72">
        <v>27058</v>
      </c>
      <c r="I13" s="72">
        <v>11494</v>
      </c>
      <c r="J13" s="72">
        <v>1516</v>
      </c>
      <c r="K13" s="72">
        <v>1531</v>
      </c>
      <c r="L13" s="72">
        <v>70</v>
      </c>
      <c r="M13" s="72">
        <v>4831</v>
      </c>
      <c r="N13" s="72">
        <v>19678</v>
      </c>
      <c r="O13" s="72">
        <v>4033</v>
      </c>
      <c r="P13" s="72">
        <v>649</v>
      </c>
      <c r="Q13" s="72">
        <v>5728</v>
      </c>
      <c r="R13" s="72">
        <v>675</v>
      </c>
      <c r="S13" s="72">
        <v>1815</v>
      </c>
      <c r="T13" s="72">
        <v>12813</v>
      </c>
      <c r="U13" s="72">
        <f t="shared" si="0"/>
        <v>532696</v>
      </c>
      <c r="V13" s="32"/>
    </row>
    <row r="14" spans="1:23" s="3" customFormat="1" ht="14.1" customHeight="1" thickBot="1" x14ac:dyDescent="0.35">
      <c r="A14" s="93" t="s">
        <v>12</v>
      </c>
      <c r="B14" s="94">
        <v>261884</v>
      </c>
      <c r="C14" s="94">
        <v>86459</v>
      </c>
      <c r="D14" s="94">
        <v>27664</v>
      </c>
      <c r="E14" s="94">
        <v>9424</v>
      </c>
      <c r="F14" s="94">
        <v>0</v>
      </c>
      <c r="G14" s="94">
        <v>52001</v>
      </c>
      <c r="H14" s="94">
        <v>27400</v>
      </c>
      <c r="I14" s="94">
        <v>11202</v>
      </c>
      <c r="J14" s="94">
        <v>1601</v>
      </c>
      <c r="K14" s="94">
        <v>1652</v>
      </c>
      <c r="L14" s="94">
        <v>133</v>
      </c>
      <c r="M14" s="94">
        <v>3547</v>
      </c>
      <c r="N14" s="94">
        <v>13252</v>
      </c>
      <c r="O14" s="94">
        <v>2904</v>
      </c>
      <c r="P14" s="94">
        <v>786</v>
      </c>
      <c r="Q14" s="94">
        <v>5156</v>
      </c>
      <c r="R14" s="94">
        <v>638</v>
      </c>
      <c r="S14" s="94">
        <v>2193</v>
      </c>
      <c r="T14" s="94">
        <v>12179</v>
      </c>
      <c r="U14" s="94">
        <f t="shared" si="0"/>
        <v>520075</v>
      </c>
      <c r="V14" s="32"/>
      <c r="W14" s="35"/>
    </row>
    <row r="15" spans="1:23" s="3" customFormat="1" ht="14.1" customHeight="1" thickTop="1" x14ac:dyDescent="0.3">
      <c r="A15" s="75" t="s">
        <v>0</v>
      </c>
      <c r="B15" s="76">
        <f>SUM(B3:B14)</f>
        <v>3769645</v>
      </c>
      <c r="C15" s="76">
        <f t="shared" ref="C15:U15" si="1">SUM(C3:C14)</f>
        <v>956897</v>
      </c>
      <c r="D15" s="76">
        <f t="shared" si="1"/>
        <v>349718</v>
      </c>
      <c r="E15" s="76">
        <f t="shared" si="1"/>
        <v>127720</v>
      </c>
      <c r="F15" s="76">
        <f t="shared" si="1"/>
        <v>34354</v>
      </c>
      <c r="G15" s="76">
        <f t="shared" si="1"/>
        <v>602648</v>
      </c>
      <c r="H15" s="76">
        <f t="shared" si="1"/>
        <v>333917</v>
      </c>
      <c r="I15" s="76">
        <f t="shared" si="1"/>
        <v>170271</v>
      </c>
      <c r="J15" s="76">
        <f t="shared" si="1"/>
        <v>44046</v>
      </c>
      <c r="K15" s="76">
        <f t="shared" si="1"/>
        <v>44935</v>
      </c>
      <c r="L15" s="76">
        <f t="shared" si="1"/>
        <v>2284</v>
      </c>
      <c r="M15" s="76">
        <f t="shared" si="1"/>
        <v>239895</v>
      </c>
      <c r="N15" s="76">
        <f t="shared" si="1"/>
        <v>458775</v>
      </c>
      <c r="O15" s="76">
        <f t="shared" si="1"/>
        <v>139357</v>
      </c>
      <c r="P15" s="76">
        <f t="shared" si="1"/>
        <v>12238</v>
      </c>
      <c r="Q15" s="76">
        <f t="shared" si="1"/>
        <v>82269</v>
      </c>
      <c r="R15" s="76">
        <f t="shared" si="1"/>
        <v>24490</v>
      </c>
      <c r="S15" s="76">
        <f t="shared" si="1"/>
        <v>21944</v>
      </c>
      <c r="T15" s="76">
        <f t="shared" si="1"/>
        <v>161357</v>
      </c>
      <c r="U15" s="76">
        <f t="shared" si="1"/>
        <v>7576760</v>
      </c>
      <c r="V15" s="32"/>
    </row>
    <row r="16" spans="1:23" ht="14.25" customHeight="1" x14ac:dyDescent="0.3">
      <c r="A16" s="77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</row>
    <row r="17" spans="1:23" s="2" customFormat="1" ht="13.5" customHeight="1" x14ac:dyDescent="0.3">
      <c r="A17" s="67">
        <v>2021</v>
      </c>
      <c r="B17" s="68" t="str">
        <f>B2</f>
        <v>Αθήνα</v>
      </c>
      <c r="C17" s="69" t="str">
        <f t="shared" ref="C17:U17" si="2">C2</f>
        <v>Θεσσαλονίκη</v>
      </c>
      <c r="D17" s="69" t="str">
        <f t="shared" si="2"/>
        <v>Ρόδος</v>
      </c>
      <c r="E17" s="69" t="str">
        <f t="shared" si="2"/>
        <v>Κως</v>
      </c>
      <c r="F17" s="70" t="str">
        <f t="shared" si="2"/>
        <v>Kάρπαθος</v>
      </c>
      <c r="G17" s="68" t="str">
        <f t="shared" si="2"/>
        <v>Ηράκλειο</v>
      </c>
      <c r="H17" s="69" t="str">
        <f t="shared" si="2"/>
        <v xml:space="preserve">Χανιά </v>
      </c>
      <c r="I17" s="69" t="str">
        <f t="shared" si="2"/>
        <v>Κέρκυρα</v>
      </c>
      <c r="J17" s="69" t="str">
        <f t="shared" si="2"/>
        <v>Ζάκυνθος</v>
      </c>
      <c r="K17" s="70" t="str">
        <f t="shared" si="2"/>
        <v>Κεφαλονιά</v>
      </c>
      <c r="L17" s="68" t="str">
        <f t="shared" si="2"/>
        <v xml:space="preserve">Άκτιο </v>
      </c>
      <c r="M17" s="69" t="str">
        <f t="shared" si="2"/>
        <v>Μύκονος</v>
      </c>
      <c r="N17" s="69" t="str">
        <f t="shared" si="2"/>
        <v>Σαντορίνη</v>
      </c>
      <c r="O17" s="69" t="str">
        <f t="shared" si="2"/>
        <v>Πάρος</v>
      </c>
      <c r="P17" s="70" t="str">
        <f t="shared" si="2"/>
        <v>Καλαμάτα</v>
      </c>
      <c r="Q17" s="68" t="str">
        <f t="shared" si="2"/>
        <v>Σάμος</v>
      </c>
      <c r="R17" s="69" t="str">
        <f t="shared" si="2"/>
        <v>Σκιάθος</v>
      </c>
      <c r="S17" s="69" t="str">
        <f t="shared" si="2"/>
        <v>Καβάλα</v>
      </c>
      <c r="T17" s="69" t="str">
        <f t="shared" si="2"/>
        <v>Μυτιλήνη</v>
      </c>
      <c r="U17" s="70" t="str">
        <f t="shared" si="2"/>
        <v>Σύνολο</v>
      </c>
    </row>
    <row r="18" spans="1:23" s="3" customFormat="1" ht="14.1" customHeight="1" x14ac:dyDescent="0.3">
      <c r="A18" s="71" t="s">
        <v>1</v>
      </c>
      <c r="B18" s="72">
        <v>58768</v>
      </c>
      <c r="C18" s="72">
        <v>13937</v>
      </c>
      <c r="D18" s="72">
        <v>6599</v>
      </c>
      <c r="E18" s="72">
        <v>2526</v>
      </c>
      <c r="F18" s="72">
        <v>613</v>
      </c>
      <c r="G18" s="72">
        <v>10342</v>
      </c>
      <c r="H18" s="72">
        <v>5149</v>
      </c>
      <c r="I18" s="72">
        <v>2154</v>
      </c>
      <c r="J18" s="72">
        <v>373</v>
      </c>
      <c r="K18" s="72">
        <v>475</v>
      </c>
      <c r="L18" s="72">
        <v>46</v>
      </c>
      <c r="M18" s="72">
        <v>1202</v>
      </c>
      <c r="N18" s="72">
        <v>2286</v>
      </c>
      <c r="O18" s="72">
        <v>1294</v>
      </c>
      <c r="P18" s="72">
        <v>111</v>
      </c>
      <c r="Q18" s="72">
        <v>2461</v>
      </c>
      <c r="R18" s="72">
        <v>180</v>
      </c>
      <c r="S18" s="72">
        <v>413</v>
      </c>
      <c r="T18" s="72">
        <v>3260</v>
      </c>
      <c r="U18" s="72">
        <f>SUM(B18:T18)</f>
        <v>112189</v>
      </c>
      <c r="V18" s="32"/>
    </row>
    <row r="19" spans="1:23" s="3" customFormat="1" ht="14.1" customHeight="1" x14ac:dyDescent="0.3">
      <c r="A19" s="73" t="s">
        <v>2</v>
      </c>
      <c r="B19" s="74">
        <v>51897</v>
      </c>
      <c r="C19" s="74">
        <v>14452</v>
      </c>
      <c r="D19" s="74">
        <v>5889</v>
      </c>
      <c r="E19" s="74">
        <v>1977</v>
      </c>
      <c r="F19" s="74">
        <v>460</v>
      </c>
      <c r="G19" s="74">
        <v>9638</v>
      </c>
      <c r="H19" s="74">
        <v>4451</v>
      </c>
      <c r="I19" s="74">
        <v>2304</v>
      </c>
      <c r="J19" s="74">
        <v>351</v>
      </c>
      <c r="K19" s="74">
        <v>416</v>
      </c>
      <c r="L19" s="74">
        <v>50</v>
      </c>
      <c r="M19" s="74">
        <v>893</v>
      </c>
      <c r="N19" s="74">
        <v>1813</v>
      </c>
      <c r="O19" s="74">
        <v>1401</v>
      </c>
      <c r="P19" s="74">
        <v>148</v>
      </c>
      <c r="Q19" s="74">
        <v>2137</v>
      </c>
      <c r="R19" s="74">
        <v>220</v>
      </c>
      <c r="S19" s="74">
        <v>419</v>
      </c>
      <c r="T19" s="74">
        <v>3022</v>
      </c>
      <c r="U19" s="74">
        <f>SUM(B19:T19)</f>
        <v>101938</v>
      </c>
      <c r="V19" s="32"/>
      <c r="W19" s="35"/>
    </row>
    <row r="20" spans="1:23" s="3" customFormat="1" ht="14.1" customHeight="1" x14ac:dyDescent="0.3">
      <c r="A20" s="71" t="s">
        <v>3</v>
      </c>
      <c r="B20" s="72">
        <v>61832</v>
      </c>
      <c r="C20" s="72">
        <v>17223</v>
      </c>
      <c r="D20" s="72">
        <v>7212</v>
      </c>
      <c r="E20" s="72">
        <v>2344</v>
      </c>
      <c r="F20" s="72">
        <v>658</v>
      </c>
      <c r="G20" s="72">
        <v>10543</v>
      </c>
      <c r="H20" s="72">
        <v>5002</v>
      </c>
      <c r="I20" s="72">
        <v>2868</v>
      </c>
      <c r="J20" s="72">
        <v>439</v>
      </c>
      <c r="K20" s="72">
        <v>563</v>
      </c>
      <c r="L20" s="72">
        <v>52</v>
      </c>
      <c r="M20" s="72">
        <v>1417</v>
      </c>
      <c r="N20" s="72">
        <v>2458</v>
      </c>
      <c r="O20" s="72">
        <v>1771</v>
      </c>
      <c r="P20" s="72">
        <v>162</v>
      </c>
      <c r="Q20" s="72">
        <v>2205</v>
      </c>
      <c r="R20" s="72">
        <v>254</v>
      </c>
      <c r="S20" s="72">
        <v>486</v>
      </c>
      <c r="T20" s="72">
        <v>3810</v>
      </c>
      <c r="U20" s="72">
        <f t="shared" ref="U20:U29" si="3">SUM(B20:T20)</f>
        <v>121299</v>
      </c>
      <c r="V20" s="32"/>
    </row>
    <row r="21" spans="1:23" s="3" customFormat="1" ht="14.1" customHeight="1" x14ac:dyDescent="0.3">
      <c r="A21" s="73" t="s">
        <v>4</v>
      </c>
      <c r="B21" s="74">
        <v>77018</v>
      </c>
      <c r="C21" s="74">
        <v>22820</v>
      </c>
      <c r="D21" s="74">
        <v>9826</v>
      </c>
      <c r="E21" s="74">
        <v>3248</v>
      </c>
      <c r="F21" s="74">
        <v>1049</v>
      </c>
      <c r="G21" s="74">
        <v>15419</v>
      </c>
      <c r="H21" s="74">
        <v>7200</v>
      </c>
      <c r="I21" s="74">
        <v>3475</v>
      </c>
      <c r="J21" s="74">
        <v>706</v>
      </c>
      <c r="K21" s="74">
        <v>888</v>
      </c>
      <c r="L21" s="74">
        <v>71</v>
      </c>
      <c r="M21" s="74">
        <v>2507</v>
      </c>
      <c r="N21" s="74">
        <v>4876</v>
      </c>
      <c r="O21" s="74">
        <v>3081</v>
      </c>
      <c r="P21" s="74">
        <v>339</v>
      </c>
      <c r="Q21" s="74">
        <v>2879</v>
      </c>
      <c r="R21" s="74">
        <v>372</v>
      </c>
      <c r="S21" s="74">
        <v>840</v>
      </c>
      <c r="T21" s="74">
        <v>4967</v>
      </c>
      <c r="U21" s="74">
        <f t="shared" si="3"/>
        <v>161581</v>
      </c>
      <c r="V21" s="32"/>
      <c r="W21" s="35"/>
    </row>
    <row r="22" spans="1:23" s="3" customFormat="1" ht="14.1" customHeight="1" x14ac:dyDescent="0.3">
      <c r="A22" s="71" t="s">
        <v>5</v>
      </c>
      <c r="B22" s="72">
        <v>136085</v>
      </c>
      <c r="C22" s="72">
        <v>33693</v>
      </c>
      <c r="D22" s="72">
        <v>17010</v>
      </c>
      <c r="E22" s="72">
        <v>6402</v>
      </c>
      <c r="F22" s="72">
        <v>1640</v>
      </c>
      <c r="G22" s="72">
        <v>25487</v>
      </c>
      <c r="H22" s="72">
        <v>13821</v>
      </c>
      <c r="I22" s="72">
        <v>5902</v>
      </c>
      <c r="J22" s="72">
        <v>1294</v>
      </c>
      <c r="K22" s="72">
        <v>1579</v>
      </c>
      <c r="L22" s="72">
        <v>113</v>
      </c>
      <c r="M22" s="72">
        <v>6388</v>
      </c>
      <c r="N22" s="72">
        <v>13190</v>
      </c>
      <c r="O22" s="72">
        <v>5705</v>
      </c>
      <c r="P22" s="72">
        <v>444</v>
      </c>
      <c r="Q22" s="72">
        <v>4628</v>
      </c>
      <c r="R22" s="72">
        <v>914</v>
      </c>
      <c r="S22" s="72">
        <v>1031</v>
      </c>
      <c r="T22" s="72">
        <v>7482</v>
      </c>
      <c r="U22" s="72">
        <f t="shared" si="3"/>
        <v>282808</v>
      </c>
      <c r="V22" s="32"/>
    </row>
    <row r="23" spans="1:23" s="3" customFormat="1" ht="14.1" customHeight="1" x14ac:dyDescent="0.3">
      <c r="A23" s="73" t="s">
        <v>6</v>
      </c>
      <c r="B23" s="74">
        <v>218363</v>
      </c>
      <c r="C23" s="74">
        <v>57808</v>
      </c>
      <c r="D23" s="74">
        <v>23965</v>
      </c>
      <c r="E23" s="74">
        <v>8537</v>
      </c>
      <c r="F23" s="74">
        <v>3019</v>
      </c>
      <c r="G23" s="74">
        <v>34333</v>
      </c>
      <c r="H23" s="74">
        <v>22645</v>
      </c>
      <c r="I23" s="74">
        <v>9949</v>
      </c>
      <c r="J23" s="74">
        <v>2786</v>
      </c>
      <c r="K23" s="74">
        <v>3601</v>
      </c>
      <c r="L23" s="74">
        <v>127</v>
      </c>
      <c r="M23" s="74">
        <v>21353</v>
      </c>
      <c r="N23" s="74">
        <v>32366</v>
      </c>
      <c r="O23" s="74">
        <v>12670</v>
      </c>
      <c r="P23" s="74">
        <v>1068</v>
      </c>
      <c r="Q23" s="74">
        <v>6452</v>
      </c>
      <c r="R23" s="74">
        <v>2318</v>
      </c>
      <c r="S23" s="74">
        <v>1655</v>
      </c>
      <c r="T23" s="74">
        <v>11915</v>
      </c>
      <c r="U23" s="74">
        <f t="shared" si="3"/>
        <v>474930</v>
      </c>
      <c r="V23" s="32"/>
      <c r="W23" s="35"/>
    </row>
    <row r="24" spans="1:23" s="3" customFormat="1" ht="14.1" customHeight="1" x14ac:dyDescent="0.3">
      <c r="A24" s="71" t="s">
        <v>7</v>
      </c>
      <c r="B24" s="72">
        <v>321261</v>
      </c>
      <c r="C24" s="72">
        <v>83912</v>
      </c>
      <c r="D24" s="72">
        <v>39139</v>
      </c>
      <c r="E24" s="72">
        <v>12440</v>
      </c>
      <c r="F24" s="72">
        <v>5179</v>
      </c>
      <c r="G24" s="72">
        <v>49658</v>
      </c>
      <c r="H24" s="72">
        <v>32345</v>
      </c>
      <c r="I24" s="72">
        <v>16497</v>
      </c>
      <c r="J24" s="72">
        <v>6114</v>
      </c>
      <c r="K24" s="72">
        <v>5857</v>
      </c>
      <c r="L24" s="72">
        <v>287</v>
      </c>
      <c r="M24" s="72">
        <v>32261</v>
      </c>
      <c r="N24" s="72">
        <v>54174</v>
      </c>
      <c r="O24" s="72">
        <v>21773</v>
      </c>
      <c r="P24" s="72">
        <v>1520</v>
      </c>
      <c r="Q24" s="72">
        <v>9412</v>
      </c>
      <c r="R24" s="72">
        <v>3960</v>
      </c>
      <c r="S24" s="72">
        <v>2236</v>
      </c>
      <c r="T24" s="72">
        <v>18079</v>
      </c>
      <c r="U24" s="72">
        <f t="shared" si="3"/>
        <v>716104</v>
      </c>
      <c r="V24" s="32"/>
    </row>
    <row r="25" spans="1:23" s="3" customFormat="1" ht="14.1" customHeight="1" x14ac:dyDescent="0.3">
      <c r="A25" s="73" t="s">
        <v>8</v>
      </c>
      <c r="B25" s="74">
        <v>387509</v>
      </c>
      <c r="C25" s="74">
        <v>89910</v>
      </c>
      <c r="D25" s="74">
        <v>41259</v>
      </c>
      <c r="E25" s="74">
        <v>12928</v>
      </c>
      <c r="F25" s="74">
        <v>5720</v>
      </c>
      <c r="G25" s="74">
        <v>48676</v>
      </c>
      <c r="H25" s="74">
        <v>32754</v>
      </c>
      <c r="I25" s="74">
        <v>19081</v>
      </c>
      <c r="J25" s="74">
        <v>6905</v>
      </c>
      <c r="K25" s="74">
        <v>6445</v>
      </c>
      <c r="L25" s="74">
        <v>285</v>
      </c>
      <c r="M25" s="74">
        <v>32264</v>
      </c>
      <c r="N25" s="74">
        <v>55808</v>
      </c>
      <c r="O25" s="74">
        <v>21524</v>
      </c>
      <c r="P25" s="74">
        <v>1534</v>
      </c>
      <c r="Q25" s="74">
        <v>9338</v>
      </c>
      <c r="R25" s="74">
        <v>4102</v>
      </c>
      <c r="S25" s="74">
        <v>1930</v>
      </c>
      <c r="T25" s="74">
        <v>16244</v>
      </c>
      <c r="U25" s="74">
        <f t="shared" si="3"/>
        <v>794216</v>
      </c>
      <c r="V25" s="32"/>
      <c r="W25" s="35"/>
    </row>
    <row r="26" spans="1:23" s="3" customFormat="1" ht="14.1" customHeight="1" x14ac:dyDescent="0.3">
      <c r="A26" s="71" t="s">
        <v>9</v>
      </c>
      <c r="B26" s="72">
        <v>326811</v>
      </c>
      <c r="C26" s="72">
        <v>77781</v>
      </c>
      <c r="D26" s="72">
        <v>29728</v>
      </c>
      <c r="E26" s="72">
        <v>8951</v>
      </c>
      <c r="F26" s="72">
        <v>2831</v>
      </c>
      <c r="G26" s="72">
        <v>40718</v>
      </c>
      <c r="H26" s="72">
        <v>28813</v>
      </c>
      <c r="I26" s="72">
        <v>13967</v>
      </c>
      <c r="J26" s="72">
        <v>3272</v>
      </c>
      <c r="K26" s="72">
        <v>3786</v>
      </c>
      <c r="L26" s="72">
        <v>272</v>
      </c>
      <c r="M26" s="72">
        <v>22327</v>
      </c>
      <c r="N26" s="72">
        <v>46147</v>
      </c>
      <c r="O26" s="72">
        <v>14885</v>
      </c>
      <c r="P26" s="72">
        <v>1149</v>
      </c>
      <c r="Q26" s="72">
        <v>6980</v>
      </c>
      <c r="R26" s="72">
        <v>2319</v>
      </c>
      <c r="S26" s="72">
        <v>1706</v>
      </c>
      <c r="T26" s="72">
        <v>12628</v>
      </c>
      <c r="U26" s="72">
        <f t="shared" si="3"/>
        <v>645071</v>
      </c>
      <c r="V26" s="32"/>
    </row>
    <row r="27" spans="1:23" s="3" customFormat="1" ht="14.1" customHeight="1" x14ac:dyDescent="0.3">
      <c r="A27" s="73" t="s">
        <v>10</v>
      </c>
      <c r="B27" s="74">
        <v>284154</v>
      </c>
      <c r="C27" s="74">
        <v>72079</v>
      </c>
      <c r="D27" s="74">
        <v>28558</v>
      </c>
      <c r="E27" s="74">
        <v>8371</v>
      </c>
      <c r="F27" s="74">
        <v>2088</v>
      </c>
      <c r="G27" s="74">
        <v>42426</v>
      </c>
      <c r="H27" s="74">
        <v>28243</v>
      </c>
      <c r="I27" s="74">
        <v>11615</v>
      </c>
      <c r="J27" s="74">
        <v>1954</v>
      </c>
      <c r="K27" s="74">
        <v>2239</v>
      </c>
      <c r="L27" s="74">
        <v>124</v>
      </c>
      <c r="M27" s="74">
        <v>10051</v>
      </c>
      <c r="N27" s="74">
        <v>35478</v>
      </c>
      <c r="O27" s="74">
        <v>7384</v>
      </c>
      <c r="P27" s="74">
        <v>741</v>
      </c>
      <c r="Q27" s="74">
        <v>5694</v>
      </c>
      <c r="R27" s="74">
        <v>1085</v>
      </c>
      <c r="S27" s="74">
        <v>1681</v>
      </c>
      <c r="T27" s="74">
        <v>11934</v>
      </c>
      <c r="U27" s="74">
        <f t="shared" si="3"/>
        <v>555899</v>
      </c>
      <c r="V27" s="32"/>
      <c r="W27" s="35"/>
    </row>
    <row r="28" spans="1:23" s="3" customFormat="1" ht="14.1" customHeight="1" x14ac:dyDescent="0.3">
      <c r="A28" s="71" t="s">
        <v>11</v>
      </c>
      <c r="B28" s="72">
        <v>223910</v>
      </c>
      <c r="C28" s="72">
        <v>66381</v>
      </c>
      <c r="D28" s="72">
        <v>20963</v>
      </c>
      <c r="E28" s="72">
        <v>7585</v>
      </c>
      <c r="F28" s="72">
        <v>1433</v>
      </c>
      <c r="G28" s="72">
        <v>39692</v>
      </c>
      <c r="H28" s="72">
        <v>20649</v>
      </c>
      <c r="I28" s="72">
        <v>8583</v>
      </c>
      <c r="J28" s="72">
        <v>1242</v>
      </c>
      <c r="K28" s="72">
        <v>1473</v>
      </c>
      <c r="L28" s="72">
        <v>51</v>
      </c>
      <c r="M28" s="72">
        <v>4138</v>
      </c>
      <c r="N28" s="72">
        <v>14605</v>
      </c>
      <c r="O28" s="72">
        <v>3193</v>
      </c>
      <c r="P28" s="72">
        <v>595</v>
      </c>
      <c r="Q28" s="72">
        <v>5091</v>
      </c>
      <c r="R28" s="72">
        <v>574</v>
      </c>
      <c r="S28" s="72">
        <v>1700</v>
      </c>
      <c r="T28" s="72">
        <v>11260</v>
      </c>
      <c r="U28" s="72">
        <f t="shared" si="3"/>
        <v>433118</v>
      </c>
      <c r="V28" s="32"/>
    </row>
    <row r="29" spans="1:23" s="3" customFormat="1" ht="14.1" customHeight="1" thickBot="1" x14ac:dyDescent="0.35">
      <c r="A29" s="93" t="s">
        <v>12</v>
      </c>
      <c r="B29" s="94">
        <v>210862</v>
      </c>
      <c r="C29" s="94">
        <v>68909</v>
      </c>
      <c r="D29" s="94">
        <v>22704</v>
      </c>
      <c r="E29" s="94">
        <v>7744</v>
      </c>
      <c r="F29" s="94">
        <v>1245</v>
      </c>
      <c r="G29" s="94">
        <v>41375</v>
      </c>
      <c r="H29" s="94">
        <v>21062</v>
      </c>
      <c r="I29" s="94">
        <v>9149</v>
      </c>
      <c r="J29" s="94">
        <v>1287</v>
      </c>
      <c r="K29" s="94">
        <v>1502</v>
      </c>
      <c r="L29" s="94">
        <v>73</v>
      </c>
      <c r="M29" s="94">
        <v>3022</v>
      </c>
      <c r="N29" s="94">
        <v>9522</v>
      </c>
      <c r="O29" s="94">
        <v>2597</v>
      </c>
      <c r="P29" s="94">
        <v>584</v>
      </c>
      <c r="Q29" s="94">
        <v>4638</v>
      </c>
      <c r="R29" s="94">
        <v>508</v>
      </c>
      <c r="S29" s="94">
        <v>1883</v>
      </c>
      <c r="T29" s="94">
        <v>11314</v>
      </c>
      <c r="U29" s="94">
        <f t="shared" si="3"/>
        <v>419980</v>
      </c>
      <c r="V29" s="32"/>
      <c r="W29" s="35"/>
    </row>
    <row r="30" spans="1:23" s="40" customFormat="1" ht="14.1" hidden="1" customHeight="1" thickBot="1" x14ac:dyDescent="0.35">
      <c r="A30" s="95" t="s">
        <v>0</v>
      </c>
      <c r="B30" s="96">
        <f>SUM(B18:B29)</f>
        <v>2358470</v>
      </c>
      <c r="C30" s="96">
        <f t="shared" ref="C30:U30" si="4">SUM(C18:C29)</f>
        <v>618905</v>
      </c>
      <c r="D30" s="96">
        <f t="shared" si="4"/>
        <v>252852</v>
      </c>
      <c r="E30" s="96">
        <f t="shared" si="4"/>
        <v>83053</v>
      </c>
      <c r="F30" s="96">
        <f t="shared" si="4"/>
        <v>25935</v>
      </c>
      <c r="G30" s="96">
        <f t="shared" si="4"/>
        <v>368307</v>
      </c>
      <c r="H30" s="96">
        <f t="shared" si="4"/>
        <v>222134</v>
      </c>
      <c r="I30" s="96">
        <f t="shared" si="4"/>
        <v>105544</v>
      </c>
      <c r="J30" s="96">
        <f t="shared" si="4"/>
        <v>26723</v>
      </c>
      <c r="K30" s="96">
        <f t="shared" si="4"/>
        <v>28824</v>
      </c>
      <c r="L30" s="96">
        <f t="shared" si="4"/>
        <v>1551</v>
      </c>
      <c r="M30" s="96">
        <f t="shared" si="4"/>
        <v>137823</v>
      </c>
      <c r="N30" s="96">
        <f t="shared" si="4"/>
        <v>272723</v>
      </c>
      <c r="O30" s="96">
        <f t="shared" si="4"/>
        <v>97278</v>
      </c>
      <c r="P30" s="96">
        <f t="shared" si="4"/>
        <v>8395</v>
      </c>
      <c r="Q30" s="96">
        <f t="shared" si="4"/>
        <v>61915</v>
      </c>
      <c r="R30" s="96">
        <f t="shared" si="4"/>
        <v>16806</v>
      </c>
      <c r="S30" s="96">
        <f t="shared" si="4"/>
        <v>15980</v>
      </c>
      <c r="T30" s="96">
        <f t="shared" si="4"/>
        <v>115915</v>
      </c>
      <c r="U30" s="96">
        <f t="shared" si="4"/>
        <v>4819133</v>
      </c>
      <c r="V30" s="39"/>
    </row>
    <row r="31" spans="1:23" s="3" customFormat="1" ht="14.1" customHeight="1" thickTop="1" x14ac:dyDescent="0.3">
      <c r="A31" s="75" t="str">
        <f>A15</f>
        <v>Σύνολο</v>
      </c>
      <c r="B31" s="76">
        <f t="shared" ref="B31:U31" si="5">SUM(B18:B29)</f>
        <v>2358470</v>
      </c>
      <c r="C31" s="76">
        <f t="shared" si="5"/>
        <v>618905</v>
      </c>
      <c r="D31" s="76">
        <f t="shared" si="5"/>
        <v>252852</v>
      </c>
      <c r="E31" s="76">
        <f t="shared" si="5"/>
        <v>83053</v>
      </c>
      <c r="F31" s="76">
        <f t="shared" si="5"/>
        <v>25935</v>
      </c>
      <c r="G31" s="76">
        <f t="shared" si="5"/>
        <v>368307</v>
      </c>
      <c r="H31" s="76">
        <f t="shared" si="5"/>
        <v>222134</v>
      </c>
      <c r="I31" s="76">
        <f t="shared" si="5"/>
        <v>105544</v>
      </c>
      <c r="J31" s="76">
        <f t="shared" si="5"/>
        <v>26723</v>
      </c>
      <c r="K31" s="76">
        <f t="shared" si="5"/>
        <v>28824</v>
      </c>
      <c r="L31" s="76">
        <f t="shared" si="5"/>
        <v>1551</v>
      </c>
      <c r="M31" s="76">
        <f t="shared" si="5"/>
        <v>137823</v>
      </c>
      <c r="N31" s="76">
        <f t="shared" si="5"/>
        <v>272723</v>
      </c>
      <c r="O31" s="76">
        <f t="shared" si="5"/>
        <v>97278</v>
      </c>
      <c r="P31" s="76">
        <f t="shared" si="5"/>
        <v>8395</v>
      </c>
      <c r="Q31" s="76">
        <f t="shared" si="5"/>
        <v>61915</v>
      </c>
      <c r="R31" s="76">
        <f t="shared" si="5"/>
        <v>16806</v>
      </c>
      <c r="S31" s="76">
        <f t="shared" si="5"/>
        <v>15980</v>
      </c>
      <c r="T31" s="76">
        <f t="shared" si="5"/>
        <v>115915</v>
      </c>
      <c r="U31" s="76">
        <f t="shared" si="5"/>
        <v>4819133</v>
      </c>
      <c r="V31" s="32"/>
    </row>
    <row r="32" spans="1:23" s="3" customFormat="1" ht="14.1" customHeight="1" x14ac:dyDescent="0.3">
      <c r="A32" s="81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66"/>
      <c r="S32" s="66"/>
      <c r="T32" s="66"/>
      <c r="U32" s="66"/>
    </row>
    <row r="33" spans="1:23" s="2" customFormat="1" ht="13.5" customHeight="1" x14ac:dyDescent="0.3">
      <c r="A33" s="67">
        <v>2019</v>
      </c>
      <c r="B33" s="68" t="str">
        <f>B2</f>
        <v>Αθήνα</v>
      </c>
      <c r="C33" s="69" t="str">
        <f t="shared" ref="C33:U33" si="6">C2</f>
        <v>Θεσσαλονίκη</v>
      </c>
      <c r="D33" s="69" t="str">
        <f t="shared" si="6"/>
        <v>Ρόδος</v>
      </c>
      <c r="E33" s="69" t="str">
        <f t="shared" si="6"/>
        <v>Κως</v>
      </c>
      <c r="F33" s="70" t="str">
        <f t="shared" si="6"/>
        <v>Kάρπαθος</v>
      </c>
      <c r="G33" s="68" t="str">
        <f t="shared" si="6"/>
        <v>Ηράκλειο</v>
      </c>
      <c r="H33" s="69" t="str">
        <f t="shared" si="6"/>
        <v xml:space="preserve">Χανιά </v>
      </c>
      <c r="I33" s="69" t="str">
        <f t="shared" si="6"/>
        <v>Κέρκυρα</v>
      </c>
      <c r="J33" s="69" t="str">
        <f t="shared" si="6"/>
        <v>Ζάκυνθος</v>
      </c>
      <c r="K33" s="70" t="str">
        <f t="shared" si="6"/>
        <v>Κεφαλονιά</v>
      </c>
      <c r="L33" s="68" t="str">
        <f t="shared" si="6"/>
        <v xml:space="preserve">Άκτιο </v>
      </c>
      <c r="M33" s="69" t="str">
        <f t="shared" si="6"/>
        <v>Μύκονος</v>
      </c>
      <c r="N33" s="69" t="str">
        <f t="shared" si="6"/>
        <v>Σαντορίνη</v>
      </c>
      <c r="O33" s="69" t="str">
        <f t="shared" si="6"/>
        <v>Πάρος</v>
      </c>
      <c r="P33" s="70" t="str">
        <f t="shared" si="6"/>
        <v>Καλαμάτα</v>
      </c>
      <c r="Q33" s="68" t="str">
        <f t="shared" si="6"/>
        <v>Σάμος</v>
      </c>
      <c r="R33" s="69" t="str">
        <f t="shared" si="6"/>
        <v>Σκιάθος</v>
      </c>
      <c r="S33" s="69" t="str">
        <f t="shared" si="6"/>
        <v>Καβάλα</v>
      </c>
      <c r="T33" s="69" t="str">
        <f t="shared" si="6"/>
        <v>Μυτιλήνη</v>
      </c>
      <c r="U33" s="70" t="str">
        <f t="shared" si="6"/>
        <v>Σύνολο</v>
      </c>
    </row>
    <row r="34" spans="1:23" s="3" customFormat="1" ht="14.1" customHeight="1" x14ac:dyDescent="0.3">
      <c r="A34" s="71" t="s">
        <v>1</v>
      </c>
      <c r="B34" s="72">
        <v>228675</v>
      </c>
      <c r="C34" s="72">
        <v>83762</v>
      </c>
      <c r="D34" s="72">
        <v>26525</v>
      </c>
      <c r="E34" s="72">
        <v>9131</v>
      </c>
      <c r="F34" s="72">
        <v>1249</v>
      </c>
      <c r="G34" s="72">
        <v>46819</v>
      </c>
      <c r="H34" s="72">
        <v>23632</v>
      </c>
      <c r="I34" s="72">
        <v>10143</v>
      </c>
      <c r="J34" s="72">
        <v>1210</v>
      </c>
      <c r="K34" s="72">
        <v>1400</v>
      </c>
      <c r="L34" s="72">
        <v>31</v>
      </c>
      <c r="M34" s="72">
        <v>3279</v>
      </c>
      <c r="N34" s="72">
        <v>17305</v>
      </c>
      <c r="O34" s="72">
        <v>2310</v>
      </c>
      <c r="P34" s="72">
        <v>549</v>
      </c>
      <c r="Q34" s="72">
        <v>5652</v>
      </c>
      <c r="R34" s="72">
        <v>427</v>
      </c>
      <c r="S34" s="72">
        <v>2698</v>
      </c>
      <c r="T34" s="72">
        <v>11541</v>
      </c>
      <c r="U34" s="72">
        <f>SUM(B34:T34)</f>
        <v>476338</v>
      </c>
      <c r="V34" s="32"/>
    </row>
    <row r="35" spans="1:23" s="3" customFormat="1" ht="14.1" customHeight="1" x14ac:dyDescent="0.3">
      <c r="A35" s="73" t="s">
        <v>2</v>
      </c>
      <c r="B35" s="74">
        <v>224973</v>
      </c>
      <c r="C35" s="74">
        <v>83488</v>
      </c>
      <c r="D35" s="74">
        <v>23424</v>
      </c>
      <c r="E35" s="74">
        <v>8299</v>
      </c>
      <c r="F35" s="74">
        <v>1171</v>
      </c>
      <c r="G35" s="74">
        <v>45702</v>
      </c>
      <c r="H35" s="74">
        <v>21994</v>
      </c>
      <c r="I35" s="74">
        <v>9898</v>
      </c>
      <c r="J35" s="74">
        <v>1440</v>
      </c>
      <c r="K35" s="74">
        <v>1416</v>
      </c>
      <c r="L35" s="74">
        <v>27</v>
      </c>
      <c r="M35" s="74">
        <v>3274</v>
      </c>
      <c r="N35" s="74">
        <v>18370</v>
      </c>
      <c r="O35" s="74">
        <v>2015</v>
      </c>
      <c r="P35" s="74">
        <v>436</v>
      </c>
      <c r="Q35" s="74">
        <v>4949</v>
      </c>
      <c r="R35" s="74">
        <v>458</v>
      </c>
      <c r="S35" s="74">
        <v>2297</v>
      </c>
      <c r="T35" s="74">
        <v>10712</v>
      </c>
      <c r="U35" s="74">
        <f>SUM(B35:T35)</f>
        <v>464343</v>
      </c>
      <c r="V35" s="32"/>
      <c r="W35" s="35"/>
    </row>
    <row r="36" spans="1:23" s="3" customFormat="1" ht="14.1" customHeight="1" x14ac:dyDescent="0.3">
      <c r="A36" s="71" t="s">
        <v>3</v>
      </c>
      <c r="B36" s="72">
        <v>259746</v>
      </c>
      <c r="C36" s="72">
        <v>93893</v>
      </c>
      <c r="D36" s="72">
        <v>27933</v>
      </c>
      <c r="E36" s="72">
        <v>9669</v>
      </c>
      <c r="F36" s="72">
        <v>1724</v>
      </c>
      <c r="G36" s="72">
        <v>52949</v>
      </c>
      <c r="H36" s="72">
        <v>25260</v>
      </c>
      <c r="I36" s="72">
        <v>11652</v>
      </c>
      <c r="J36" s="72">
        <v>1591</v>
      </c>
      <c r="K36" s="72">
        <v>1661</v>
      </c>
      <c r="L36" s="72">
        <v>82</v>
      </c>
      <c r="M36" s="72">
        <v>5431</v>
      </c>
      <c r="N36" s="72">
        <v>28175</v>
      </c>
      <c r="O36" s="72">
        <v>2634</v>
      </c>
      <c r="P36" s="72">
        <v>618</v>
      </c>
      <c r="Q36" s="72">
        <v>5876</v>
      </c>
      <c r="R36" s="72">
        <v>652</v>
      </c>
      <c r="S36" s="72">
        <v>2863</v>
      </c>
      <c r="T36" s="72">
        <v>13406</v>
      </c>
      <c r="U36" s="72">
        <f t="shared" ref="U36:U45" si="7">SUM(B36:T36)</f>
        <v>545815</v>
      </c>
      <c r="V36" s="32"/>
    </row>
    <row r="37" spans="1:23" s="3" customFormat="1" ht="14.1" customHeight="1" x14ac:dyDescent="0.3">
      <c r="A37" s="73" t="s">
        <v>4</v>
      </c>
      <c r="B37" s="74">
        <v>276237</v>
      </c>
      <c r="C37" s="74">
        <v>81379</v>
      </c>
      <c r="D37" s="74">
        <v>34169</v>
      </c>
      <c r="E37" s="74">
        <v>11263</v>
      </c>
      <c r="F37" s="74">
        <v>2252</v>
      </c>
      <c r="G37" s="74">
        <v>55090</v>
      </c>
      <c r="H37" s="74">
        <v>26137</v>
      </c>
      <c r="I37" s="74">
        <v>13335</v>
      </c>
      <c r="J37" s="74">
        <v>2823</v>
      </c>
      <c r="K37" s="74">
        <v>1961</v>
      </c>
      <c r="L37" s="74">
        <v>102</v>
      </c>
      <c r="M37" s="74">
        <v>14936</v>
      </c>
      <c r="N37" s="74">
        <v>52195</v>
      </c>
      <c r="O37" s="74">
        <v>5193</v>
      </c>
      <c r="P37" s="74">
        <v>1033</v>
      </c>
      <c r="Q37" s="74">
        <v>6892</v>
      </c>
      <c r="R37" s="74">
        <v>1234</v>
      </c>
      <c r="S37" s="74">
        <v>2822</v>
      </c>
      <c r="T37" s="74">
        <v>14155</v>
      </c>
      <c r="U37" s="74">
        <f t="shared" si="7"/>
        <v>603208</v>
      </c>
      <c r="V37" s="32"/>
      <c r="W37" s="35"/>
    </row>
    <row r="38" spans="1:23" s="3" customFormat="1" ht="14.1" customHeight="1" x14ac:dyDescent="0.3">
      <c r="A38" s="71" t="s">
        <v>5</v>
      </c>
      <c r="B38" s="72">
        <v>353056</v>
      </c>
      <c r="C38" s="72">
        <v>84850</v>
      </c>
      <c r="D38" s="72">
        <v>35767</v>
      </c>
      <c r="E38" s="72">
        <v>11672</v>
      </c>
      <c r="F38" s="72">
        <v>2855</v>
      </c>
      <c r="G38" s="72">
        <v>54770</v>
      </c>
      <c r="H38" s="72">
        <v>27607</v>
      </c>
      <c r="I38" s="72">
        <v>13507</v>
      </c>
      <c r="J38" s="72">
        <v>3686</v>
      </c>
      <c r="K38" s="72">
        <v>3002</v>
      </c>
      <c r="L38" s="72">
        <v>187</v>
      </c>
      <c r="M38" s="72">
        <v>27944</v>
      </c>
      <c r="N38" s="72">
        <v>69432</v>
      </c>
      <c r="O38" s="72">
        <v>8220</v>
      </c>
      <c r="P38" s="72">
        <v>876</v>
      </c>
      <c r="Q38" s="72">
        <v>7594</v>
      </c>
      <c r="R38" s="72">
        <v>1768</v>
      </c>
      <c r="S38" s="72">
        <v>2944</v>
      </c>
      <c r="T38" s="72">
        <v>14682</v>
      </c>
      <c r="U38" s="72">
        <f t="shared" si="7"/>
        <v>724419</v>
      </c>
      <c r="V38" s="32"/>
    </row>
    <row r="39" spans="1:23" s="3" customFormat="1" ht="14.1" customHeight="1" x14ac:dyDescent="0.3">
      <c r="A39" s="73" t="s">
        <v>6</v>
      </c>
      <c r="B39" s="74">
        <v>399476</v>
      </c>
      <c r="C39" s="74">
        <v>90384</v>
      </c>
      <c r="D39" s="74">
        <v>37685</v>
      </c>
      <c r="E39" s="74">
        <v>12732</v>
      </c>
      <c r="F39" s="74">
        <v>3361</v>
      </c>
      <c r="G39" s="74">
        <v>55432</v>
      </c>
      <c r="H39" s="74">
        <v>30853</v>
      </c>
      <c r="I39" s="74">
        <v>17394</v>
      </c>
      <c r="J39" s="74">
        <v>6284</v>
      </c>
      <c r="K39" s="74">
        <v>6103</v>
      </c>
      <c r="L39" s="74">
        <v>563</v>
      </c>
      <c r="M39" s="74">
        <v>41918</v>
      </c>
      <c r="N39" s="74">
        <v>77276</v>
      </c>
      <c r="O39" s="74">
        <v>16174</v>
      </c>
      <c r="P39" s="74">
        <v>1336</v>
      </c>
      <c r="Q39" s="74">
        <v>8141</v>
      </c>
      <c r="R39" s="74">
        <v>4464</v>
      </c>
      <c r="S39" s="74">
        <v>2789</v>
      </c>
      <c r="T39" s="74">
        <v>15880</v>
      </c>
      <c r="U39" s="74">
        <f t="shared" si="7"/>
        <v>828245</v>
      </c>
      <c r="V39" s="32"/>
      <c r="W39" s="35"/>
    </row>
    <row r="40" spans="1:23" s="3" customFormat="1" ht="14.1" customHeight="1" x14ac:dyDescent="0.3">
      <c r="A40" s="71" t="s">
        <v>7</v>
      </c>
      <c r="B40" s="72">
        <v>456239</v>
      </c>
      <c r="C40" s="72">
        <v>102506</v>
      </c>
      <c r="D40" s="72">
        <v>45958</v>
      </c>
      <c r="E40" s="72">
        <v>17223</v>
      </c>
      <c r="F40" s="72">
        <v>4948</v>
      </c>
      <c r="G40" s="72">
        <v>62524</v>
      </c>
      <c r="H40" s="72">
        <v>35678</v>
      </c>
      <c r="I40" s="72">
        <v>20212</v>
      </c>
      <c r="J40" s="72">
        <v>8203</v>
      </c>
      <c r="K40" s="72">
        <v>10225</v>
      </c>
      <c r="L40" s="72">
        <v>1394</v>
      </c>
      <c r="M40" s="72">
        <v>49657</v>
      </c>
      <c r="N40" s="72">
        <v>74834</v>
      </c>
      <c r="O40" s="72">
        <v>21525</v>
      </c>
      <c r="P40" s="72">
        <v>1635</v>
      </c>
      <c r="Q40" s="72">
        <v>10701</v>
      </c>
      <c r="R40" s="72">
        <v>6132</v>
      </c>
      <c r="S40" s="72">
        <v>3379</v>
      </c>
      <c r="T40" s="72">
        <v>20986</v>
      </c>
      <c r="U40" s="72">
        <f t="shared" si="7"/>
        <v>953959</v>
      </c>
      <c r="V40" s="32"/>
    </row>
    <row r="41" spans="1:23" s="3" customFormat="1" ht="14.1" customHeight="1" x14ac:dyDescent="0.3">
      <c r="A41" s="73" t="s">
        <v>8</v>
      </c>
      <c r="B41" s="74">
        <v>478408</v>
      </c>
      <c r="C41" s="74">
        <v>99639</v>
      </c>
      <c r="D41" s="74">
        <v>46214</v>
      </c>
      <c r="E41" s="74">
        <v>17669</v>
      </c>
      <c r="F41" s="74">
        <v>5294</v>
      </c>
      <c r="G41" s="74">
        <v>63270</v>
      </c>
      <c r="H41" s="74">
        <v>35461</v>
      </c>
      <c r="I41" s="74">
        <v>20112</v>
      </c>
      <c r="J41" s="74">
        <v>8485</v>
      </c>
      <c r="K41" s="74">
        <v>10001</v>
      </c>
      <c r="L41" s="74">
        <v>1720</v>
      </c>
      <c r="M41" s="74">
        <v>47456</v>
      </c>
      <c r="N41" s="74">
        <v>73757</v>
      </c>
      <c r="O41" s="74">
        <v>21984</v>
      </c>
      <c r="P41" s="74">
        <v>1792</v>
      </c>
      <c r="Q41" s="74">
        <v>10651</v>
      </c>
      <c r="R41" s="74">
        <v>6198</v>
      </c>
      <c r="S41" s="74">
        <v>2919</v>
      </c>
      <c r="T41" s="74">
        <v>19342</v>
      </c>
      <c r="U41" s="74">
        <f t="shared" si="7"/>
        <v>970372</v>
      </c>
      <c r="V41" s="32"/>
      <c r="W41" s="35"/>
    </row>
    <row r="42" spans="1:23" s="3" customFormat="1" ht="14.1" customHeight="1" x14ac:dyDescent="0.3">
      <c r="A42" s="71" t="s">
        <v>9</v>
      </c>
      <c r="B42" s="72">
        <v>429909</v>
      </c>
      <c r="C42" s="72">
        <v>97021</v>
      </c>
      <c r="D42" s="72">
        <v>38144</v>
      </c>
      <c r="E42" s="72">
        <v>12651</v>
      </c>
      <c r="F42" s="72">
        <v>3032</v>
      </c>
      <c r="G42" s="72">
        <v>59790</v>
      </c>
      <c r="H42" s="72">
        <v>29495</v>
      </c>
      <c r="I42" s="72">
        <v>16140</v>
      </c>
      <c r="J42" s="72">
        <v>5904</v>
      </c>
      <c r="K42" s="72">
        <v>5401</v>
      </c>
      <c r="L42" s="72">
        <v>763</v>
      </c>
      <c r="M42" s="72">
        <v>37675</v>
      </c>
      <c r="N42" s="72">
        <v>76606</v>
      </c>
      <c r="O42" s="72">
        <v>13759</v>
      </c>
      <c r="P42" s="72">
        <v>1275</v>
      </c>
      <c r="Q42" s="72">
        <v>7649</v>
      </c>
      <c r="R42" s="72">
        <v>3309</v>
      </c>
      <c r="S42" s="72">
        <v>2779</v>
      </c>
      <c r="T42" s="72">
        <v>15732</v>
      </c>
      <c r="U42" s="72">
        <f t="shared" si="7"/>
        <v>857034</v>
      </c>
      <c r="V42" s="32"/>
    </row>
    <row r="43" spans="1:23" s="3" customFormat="1" ht="14.1" customHeight="1" x14ac:dyDescent="0.3">
      <c r="A43" s="73" t="s">
        <v>10</v>
      </c>
      <c r="B43" s="74">
        <v>361969</v>
      </c>
      <c r="C43" s="74">
        <v>87419</v>
      </c>
      <c r="D43" s="74">
        <v>31171</v>
      </c>
      <c r="E43" s="74">
        <v>9723</v>
      </c>
      <c r="F43" s="74">
        <v>1901</v>
      </c>
      <c r="G43" s="74">
        <v>55209</v>
      </c>
      <c r="H43" s="74">
        <v>25946</v>
      </c>
      <c r="I43" s="74">
        <v>12646</v>
      </c>
      <c r="J43" s="74">
        <v>3095</v>
      </c>
      <c r="K43" s="74">
        <v>2432</v>
      </c>
      <c r="L43" s="74">
        <v>165</v>
      </c>
      <c r="M43" s="74">
        <v>15859</v>
      </c>
      <c r="N43" s="74">
        <v>60014</v>
      </c>
      <c r="O43" s="74">
        <v>5480</v>
      </c>
      <c r="P43" s="74">
        <v>1088</v>
      </c>
      <c r="Q43" s="74">
        <v>6311</v>
      </c>
      <c r="R43" s="74">
        <v>839</v>
      </c>
      <c r="S43" s="74">
        <v>2920</v>
      </c>
      <c r="T43" s="74">
        <v>13757</v>
      </c>
      <c r="U43" s="74">
        <f t="shared" si="7"/>
        <v>697944</v>
      </c>
      <c r="V43" s="32"/>
      <c r="W43" s="35"/>
    </row>
    <row r="44" spans="1:23" s="3" customFormat="1" ht="14.1" customHeight="1" x14ac:dyDescent="0.3">
      <c r="A44" s="71" t="s">
        <v>11</v>
      </c>
      <c r="B44" s="72">
        <v>262558</v>
      </c>
      <c r="C44" s="72">
        <v>83212</v>
      </c>
      <c r="D44" s="72">
        <v>26335</v>
      </c>
      <c r="E44" s="72">
        <v>8762</v>
      </c>
      <c r="F44" s="72">
        <v>1501</v>
      </c>
      <c r="G44" s="72">
        <v>49052</v>
      </c>
      <c r="H44" s="72">
        <v>24113</v>
      </c>
      <c r="I44" s="72">
        <v>10683</v>
      </c>
      <c r="J44" s="72">
        <v>1493</v>
      </c>
      <c r="K44" s="72">
        <v>1699</v>
      </c>
      <c r="L44" s="72">
        <v>27</v>
      </c>
      <c r="M44" s="72">
        <v>4081</v>
      </c>
      <c r="N44" s="72">
        <v>23732</v>
      </c>
      <c r="O44" s="72">
        <v>2417</v>
      </c>
      <c r="P44" s="72">
        <v>630</v>
      </c>
      <c r="Q44" s="72">
        <v>6049</v>
      </c>
      <c r="R44" s="72">
        <v>634</v>
      </c>
      <c r="S44" s="72">
        <v>2812</v>
      </c>
      <c r="T44" s="72">
        <v>13446</v>
      </c>
      <c r="U44" s="72">
        <f t="shared" si="7"/>
        <v>523236</v>
      </c>
      <c r="V44" s="32"/>
    </row>
    <row r="45" spans="1:23" s="3" customFormat="1" ht="14.1" customHeight="1" thickBot="1" x14ac:dyDescent="0.35">
      <c r="A45" s="93" t="s">
        <v>12</v>
      </c>
      <c r="B45" s="94">
        <v>242410</v>
      </c>
      <c r="C45" s="94">
        <v>83304</v>
      </c>
      <c r="D45" s="94">
        <v>26831</v>
      </c>
      <c r="E45" s="94">
        <v>8568</v>
      </c>
      <c r="F45" s="94">
        <v>1178</v>
      </c>
      <c r="G45" s="94">
        <v>48389</v>
      </c>
      <c r="H45" s="94">
        <v>24903</v>
      </c>
      <c r="I45" s="94">
        <v>10831</v>
      </c>
      <c r="J45" s="94">
        <v>1582</v>
      </c>
      <c r="K45" s="94">
        <v>1558</v>
      </c>
      <c r="L45" s="94">
        <v>106</v>
      </c>
      <c r="M45" s="94">
        <v>3157</v>
      </c>
      <c r="N45" s="94">
        <v>14413</v>
      </c>
      <c r="O45" s="94">
        <v>1821</v>
      </c>
      <c r="P45" s="94">
        <v>745</v>
      </c>
      <c r="Q45" s="94">
        <v>5239</v>
      </c>
      <c r="R45" s="94">
        <v>468</v>
      </c>
      <c r="S45" s="94">
        <v>2713</v>
      </c>
      <c r="T45" s="94">
        <v>13382</v>
      </c>
      <c r="U45" s="94">
        <f t="shared" si="7"/>
        <v>491598</v>
      </c>
      <c r="V45" s="32"/>
      <c r="W45" s="35"/>
    </row>
    <row r="46" spans="1:23" s="40" customFormat="1" ht="14.1" hidden="1" customHeight="1" thickBot="1" x14ac:dyDescent="0.35">
      <c r="A46" s="95" t="s">
        <v>0</v>
      </c>
      <c r="B46" s="96">
        <f>SUM(B34:B45)</f>
        <v>3973656</v>
      </c>
      <c r="C46" s="96">
        <f t="shared" ref="C46:U46" si="8">SUM(C34:C45)</f>
        <v>1070857</v>
      </c>
      <c r="D46" s="96">
        <f t="shared" si="8"/>
        <v>400156</v>
      </c>
      <c r="E46" s="96">
        <f t="shared" si="8"/>
        <v>137362</v>
      </c>
      <c r="F46" s="96">
        <f t="shared" si="8"/>
        <v>30466</v>
      </c>
      <c r="G46" s="96">
        <f t="shared" si="8"/>
        <v>648996</v>
      </c>
      <c r="H46" s="96">
        <f t="shared" si="8"/>
        <v>331079</v>
      </c>
      <c r="I46" s="96">
        <f t="shared" si="8"/>
        <v>166553</v>
      </c>
      <c r="J46" s="96">
        <f t="shared" si="8"/>
        <v>45796</v>
      </c>
      <c r="K46" s="96">
        <f t="shared" si="8"/>
        <v>46859</v>
      </c>
      <c r="L46" s="96">
        <f t="shared" si="8"/>
        <v>5167</v>
      </c>
      <c r="M46" s="96">
        <f t="shared" si="8"/>
        <v>254667</v>
      </c>
      <c r="N46" s="96">
        <f t="shared" si="8"/>
        <v>586109</v>
      </c>
      <c r="O46" s="96">
        <f t="shared" si="8"/>
        <v>103532</v>
      </c>
      <c r="P46" s="96">
        <f t="shared" si="8"/>
        <v>12013</v>
      </c>
      <c r="Q46" s="96">
        <f t="shared" si="8"/>
        <v>85704</v>
      </c>
      <c r="R46" s="96">
        <f t="shared" si="8"/>
        <v>26583</v>
      </c>
      <c r="S46" s="96">
        <f t="shared" si="8"/>
        <v>33935</v>
      </c>
      <c r="T46" s="96">
        <f t="shared" si="8"/>
        <v>177021</v>
      </c>
      <c r="U46" s="96">
        <f t="shared" si="8"/>
        <v>8136511</v>
      </c>
      <c r="V46" s="39"/>
    </row>
    <row r="47" spans="1:23" s="40" customFormat="1" ht="14.1" customHeight="1" thickTop="1" x14ac:dyDescent="0.3">
      <c r="A47" s="79" t="str">
        <f>A15</f>
        <v>Σύνολο</v>
      </c>
      <c r="B47" s="80">
        <f t="shared" ref="B47:U47" si="9">SUM(B34:B45)</f>
        <v>3973656</v>
      </c>
      <c r="C47" s="80">
        <f t="shared" si="9"/>
        <v>1070857</v>
      </c>
      <c r="D47" s="80">
        <f t="shared" si="9"/>
        <v>400156</v>
      </c>
      <c r="E47" s="80">
        <f t="shared" si="9"/>
        <v>137362</v>
      </c>
      <c r="F47" s="80">
        <f t="shared" si="9"/>
        <v>30466</v>
      </c>
      <c r="G47" s="80">
        <f t="shared" si="9"/>
        <v>648996</v>
      </c>
      <c r="H47" s="80">
        <f t="shared" si="9"/>
        <v>331079</v>
      </c>
      <c r="I47" s="80">
        <f t="shared" si="9"/>
        <v>166553</v>
      </c>
      <c r="J47" s="80">
        <f t="shared" si="9"/>
        <v>45796</v>
      </c>
      <c r="K47" s="80">
        <f t="shared" si="9"/>
        <v>46859</v>
      </c>
      <c r="L47" s="80">
        <f t="shared" si="9"/>
        <v>5167</v>
      </c>
      <c r="M47" s="80">
        <f t="shared" si="9"/>
        <v>254667</v>
      </c>
      <c r="N47" s="80">
        <f t="shared" si="9"/>
        <v>586109</v>
      </c>
      <c r="O47" s="80">
        <f t="shared" si="9"/>
        <v>103532</v>
      </c>
      <c r="P47" s="80">
        <f t="shared" si="9"/>
        <v>12013</v>
      </c>
      <c r="Q47" s="80">
        <f t="shared" si="9"/>
        <v>85704</v>
      </c>
      <c r="R47" s="80">
        <f t="shared" si="9"/>
        <v>26583</v>
      </c>
      <c r="S47" s="80">
        <f t="shared" si="9"/>
        <v>33935</v>
      </c>
      <c r="T47" s="80">
        <f t="shared" si="9"/>
        <v>177021</v>
      </c>
      <c r="U47" s="80">
        <f t="shared" si="9"/>
        <v>8136511</v>
      </c>
      <c r="V47" s="39"/>
      <c r="W47" s="43"/>
    </row>
    <row r="48" spans="1:23" s="3" customFormat="1" ht="14.1" customHeight="1" x14ac:dyDescent="0.3">
      <c r="A48" s="81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66"/>
      <c r="S48" s="66"/>
      <c r="T48" s="66"/>
      <c r="U48" s="66"/>
    </row>
    <row r="49" spans="1:23" s="2" customFormat="1" ht="13.5" customHeight="1" x14ac:dyDescent="0.3">
      <c r="A49" s="67" t="s">
        <v>83</v>
      </c>
      <c r="B49" s="68" t="str">
        <f>B2</f>
        <v>Αθήνα</v>
      </c>
      <c r="C49" s="69" t="str">
        <f t="shared" ref="C49:U49" si="10">C2</f>
        <v>Θεσσαλονίκη</v>
      </c>
      <c r="D49" s="69" t="str">
        <f t="shared" si="10"/>
        <v>Ρόδος</v>
      </c>
      <c r="E49" s="69" t="str">
        <f t="shared" si="10"/>
        <v>Κως</v>
      </c>
      <c r="F49" s="70" t="str">
        <f t="shared" si="10"/>
        <v>Kάρπαθος</v>
      </c>
      <c r="G49" s="68" t="str">
        <f t="shared" si="10"/>
        <v>Ηράκλειο</v>
      </c>
      <c r="H49" s="69" t="str">
        <f t="shared" si="10"/>
        <v xml:space="preserve">Χανιά </v>
      </c>
      <c r="I49" s="69" t="str">
        <f t="shared" si="10"/>
        <v>Κέρκυρα</v>
      </c>
      <c r="J49" s="69" t="str">
        <f t="shared" si="10"/>
        <v>Ζάκυνθος</v>
      </c>
      <c r="K49" s="70" t="str">
        <f t="shared" si="10"/>
        <v>Κεφαλονιά</v>
      </c>
      <c r="L49" s="68" t="str">
        <f t="shared" si="10"/>
        <v xml:space="preserve">Άκτιο </v>
      </c>
      <c r="M49" s="69" t="str">
        <f t="shared" si="10"/>
        <v>Μύκονος</v>
      </c>
      <c r="N49" s="69" t="str">
        <f t="shared" si="10"/>
        <v>Σαντορίνη</v>
      </c>
      <c r="O49" s="69" t="str">
        <f t="shared" si="10"/>
        <v>Πάρος</v>
      </c>
      <c r="P49" s="70" t="str">
        <f t="shared" si="10"/>
        <v>Καλαμάτα</v>
      </c>
      <c r="Q49" s="68" t="str">
        <f t="shared" si="10"/>
        <v>Σάμος</v>
      </c>
      <c r="R49" s="69" t="str">
        <f t="shared" si="10"/>
        <v>Σκιάθος</v>
      </c>
      <c r="S49" s="69" t="str">
        <f t="shared" si="10"/>
        <v>Καβάλα</v>
      </c>
      <c r="T49" s="69" t="str">
        <f t="shared" si="10"/>
        <v>Μυτιλήνη</v>
      </c>
      <c r="U49" s="70" t="str">
        <f t="shared" si="10"/>
        <v>Σύνολο</v>
      </c>
    </row>
    <row r="50" spans="1:23" s="3" customFormat="1" ht="14.1" customHeight="1" x14ac:dyDescent="0.3">
      <c r="A50" s="71" t="s">
        <v>1</v>
      </c>
      <c r="B50" s="83">
        <f>IF(B18=0,"",(B3/B18 -1))</f>
        <v>1.4808569289409204</v>
      </c>
      <c r="C50" s="83">
        <f t="shared" ref="C50:U50" si="11">IF(C18=0,"",(C3/C18 -1))</f>
        <v>2.21216904642319</v>
      </c>
      <c r="D50" s="83">
        <f t="shared" si="11"/>
        <v>1.8431580542506438</v>
      </c>
      <c r="E50" s="83">
        <f t="shared" si="11"/>
        <v>1.5601741884402216</v>
      </c>
      <c r="F50" s="83">
        <f t="shared" si="11"/>
        <v>0.91843393148450247</v>
      </c>
      <c r="G50" s="83">
        <f t="shared" si="11"/>
        <v>2.1543221813962483</v>
      </c>
      <c r="H50" s="83">
        <f t="shared" si="11"/>
        <v>2.3124878617207223</v>
      </c>
      <c r="I50" s="83">
        <f t="shared" si="11"/>
        <v>2.2701949860724233</v>
      </c>
      <c r="J50" s="83">
        <f t="shared" si="11"/>
        <v>1.3780160857908847</v>
      </c>
      <c r="K50" s="83">
        <f t="shared" si="11"/>
        <v>1.3052631578947369</v>
      </c>
      <c r="L50" s="83">
        <f t="shared" si="11"/>
        <v>0.10869565217391308</v>
      </c>
      <c r="M50" s="83">
        <f t="shared" si="11"/>
        <v>1.1480865224625623</v>
      </c>
      <c r="N50" s="83">
        <f t="shared" si="11"/>
        <v>2.2493438320209975</v>
      </c>
      <c r="O50" s="83">
        <f t="shared" si="11"/>
        <v>1.7774343122102021E-2</v>
      </c>
      <c r="P50" s="83">
        <f t="shared" si="11"/>
        <v>3.198198198198198</v>
      </c>
      <c r="Q50" s="83">
        <f t="shared" si="11"/>
        <v>0.85453067858594078</v>
      </c>
      <c r="R50" s="83">
        <f t="shared" si="11"/>
        <v>1.2722222222222221</v>
      </c>
      <c r="S50" s="83">
        <f t="shared" si="11"/>
        <v>1.8353510895883778</v>
      </c>
      <c r="T50" s="83">
        <f t="shared" si="11"/>
        <v>1.3978527607361961</v>
      </c>
      <c r="U50" s="83">
        <f t="shared" si="11"/>
        <v>1.6872242376703599</v>
      </c>
      <c r="V50" s="32"/>
    </row>
    <row r="51" spans="1:23" s="3" customFormat="1" ht="14.1" customHeight="1" x14ac:dyDescent="0.3">
      <c r="A51" s="73" t="s">
        <v>2</v>
      </c>
      <c r="B51" s="84">
        <f t="shared" ref="B51:U61" si="12">IF(B19=0,"",(B4/B19 -1))</f>
        <v>2.1652696687669808</v>
      </c>
      <c r="C51" s="84">
        <f t="shared" si="12"/>
        <v>2.6222668142817604</v>
      </c>
      <c r="D51" s="84">
        <f t="shared" si="12"/>
        <v>1.9543216165732722</v>
      </c>
      <c r="E51" s="84">
        <f t="shared" si="12"/>
        <v>2.1689428426909458</v>
      </c>
      <c r="F51" s="84">
        <f t="shared" si="12"/>
        <v>1.7934782608695654</v>
      </c>
      <c r="G51" s="84">
        <f t="shared" si="12"/>
        <v>2.5139032994397179</v>
      </c>
      <c r="H51" s="84">
        <f t="shared" si="12"/>
        <v>2.9328240844753988</v>
      </c>
      <c r="I51" s="84">
        <f t="shared" si="12"/>
        <v>2.40234375</v>
      </c>
      <c r="J51" s="84">
        <f t="shared" si="12"/>
        <v>1.8005698005698005</v>
      </c>
      <c r="K51" s="84">
        <f t="shared" si="12"/>
        <v>1.84375</v>
      </c>
      <c r="L51" s="84">
        <f t="shared" si="12"/>
        <v>6.0000000000000053E-2</v>
      </c>
      <c r="M51" s="84">
        <f t="shared" si="12"/>
        <v>2.6304591265397534</v>
      </c>
      <c r="N51" s="84">
        <f t="shared" si="12"/>
        <v>3.4020959735245446</v>
      </c>
      <c r="O51" s="84">
        <f t="shared" si="12"/>
        <v>0.95931477516059949</v>
      </c>
      <c r="P51" s="84">
        <f t="shared" si="12"/>
        <v>2.310810810810811</v>
      </c>
      <c r="Q51" s="84">
        <f t="shared" si="12"/>
        <v>0.92278895648104831</v>
      </c>
      <c r="R51" s="84">
        <f t="shared" si="12"/>
        <v>1.0136363636363637</v>
      </c>
      <c r="S51" s="84">
        <f t="shared" si="12"/>
        <v>2.5847255369928401</v>
      </c>
      <c r="T51" s="84">
        <f t="shared" si="12"/>
        <v>1.7554599602911978</v>
      </c>
      <c r="U51" s="84">
        <f t="shared" si="12"/>
        <v>2.2552531931173849</v>
      </c>
      <c r="V51" s="32"/>
      <c r="W51" s="35"/>
    </row>
    <row r="52" spans="1:23" s="3" customFormat="1" ht="14.1" customHeight="1" x14ac:dyDescent="0.3">
      <c r="A52" s="71" t="s">
        <v>3</v>
      </c>
      <c r="B52" s="83">
        <f t="shared" si="12"/>
        <v>2.2592347004787166</v>
      </c>
      <c r="C52" s="83">
        <f t="shared" si="12"/>
        <v>2.6905881669860072</v>
      </c>
      <c r="D52" s="83">
        <f t="shared" si="12"/>
        <v>2.120493621741542</v>
      </c>
      <c r="E52" s="83">
        <f t="shared" si="12"/>
        <v>2.3848122866894199</v>
      </c>
      <c r="F52" s="83">
        <f t="shared" si="12"/>
        <v>1.3510638297872339</v>
      </c>
      <c r="G52" s="83">
        <f t="shared" si="12"/>
        <v>2.8688229156786496</v>
      </c>
      <c r="H52" s="83">
        <f t="shared" si="12"/>
        <v>3.4232307077169128</v>
      </c>
      <c r="I52" s="83">
        <f t="shared" si="12"/>
        <v>2.2866108786610879</v>
      </c>
      <c r="J52" s="83">
        <f t="shared" si="12"/>
        <v>1.9339407744874717</v>
      </c>
      <c r="K52" s="83">
        <f t="shared" si="12"/>
        <v>1.374777975133215</v>
      </c>
      <c r="L52" s="83">
        <f t="shared" si="12"/>
        <v>1.4423076923076925</v>
      </c>
      <c r="M52" s="83">
        <f t="shared" si="12"/>
        <v>2.0508115737473536</v>
      </c>
      <c r="N52" s="83">
        <f t="shared" si="12"/>
        <v>5.5</v>
      </c>
      <c r="O52" s="83">
        <f t="shared" si="12"/>
        <v>0.80519480519480524</v>
      </c>
      <c r="P52" s="83">
        <f t="shared" si="12"/>
        <v>3.7222222222222223</v>
      </c>
      <c r="Q52" s="83">
        <f t="shared" si="12"/>
        <v>1.2000000000000002</v>
      </c>
      <c r="R52" s="83">
        <f t="shared" si="12"/>
        <v>1.673228346456693</v>
      </c>
      <c r="S52" s="83">
        <f t="shared" si="12"/>
        <v>2.5</v>
      </c>
      <c r="T52" s="83">
        <f t="shared" si="12"/>
        <v>1.6984251968503936</v>
      </c>
      <c r="U52" s="83">
        <f t="shared" si="12"/>
        <v>2.4125590483021293</v>
      </c>
      <c r="V52" s="32"/>
    </row>
    <row r="53" spans="1:23" s="3" customFormat="1" ht="14.1" customHeight="1" x14ac:dyDescent="0.3">
      <c r="A53" s="73" t="s">
        <v>4</v>
      </c>
      <c r="B53" s="84">
        <f t="shared" si="12"/>
        <v>2.4385208652522787</v>
      </c>
      <c r="C53" s="84">
        <f t="shared" si="12"/>
        <v>2.3414548641542505</v>
      </c>
      <c r="D53" s="84">
        <f t="shared" si="12"/>
        <v>2.0226948911052309</v>
      </c>
      <c r="E53" s="84">
        <f t="shared" si="12"/>
        <v>2.5326354679802954</v>
      </c>
      <c r="F53" s="84">
        <f t="shared" si="12"/>
        <v>1.3193517635843661</v>
      </c>
      <c r="G53" s="84">
        <f t="shared" si="12"/>
        <v>2.3037810493546922</v>
      </c>
      <c r="H53" s="84">
        <f t="shared" si="12"/>
        <v>2.8824999999999998</v>
      </c>
      <c r="I53" s="84">
        <f t="shared" si="12"/>
        <v>2.4166906474820142</v>
      </c>
      <c r="J53" s="84">
        <f t="shared" si="12"/>
        <v>2.4376770538243626</v>
      </c>
      <c r="K53" s="84">
        <f t="shared" si="12"/>
        <v>1.7252252252252251</v>
      </c>
      <c r="L53" s="84">
        <f t="shared" si="12"/>
        <v>0.74647887323943651</v>
      </c>
      <c r="M53" s="84">
        <f t="shared" si="12"/>
        <v>4.6912644595133628</v>
      </c>
      <c r="N53" s="84">
        <f t="shared" si="12"/>
        <v>7.4710828547990165</v>
      </c>
      <c r="O53" s="84">
        <f t="shared" si="12"/>
        <v>1.5001622849724114</v>
      </c>
      <c r="P53" s="84">
        <f t="shared" si="12"/>
        <v>1.4424778761061945</v>
      </c>
      <c r="Q53" s="84">
        <f t="shared" si="12"/>
        <v>1.2695380340395972</v>
      </c>
      <c r="R53" s="84">
        <f t="shared" si="12"/>
        <v>2.067204301075269</v>
      </c>
      <c r="S53" s="84">
        <f t="shared" si="12"/>
        <v>1.1523809523809523</v>
      </c>
      <c r="T53" s="84">
        <f t="shared" si="12"/>
        <v>1.7020334205758001</v>
      </c>
      <c r="U53" s="84">
        <f t="shared" si="12"/>
        <v>2.511768091545417</v>
      </c>
      <c r="V53" s="32"/>
      <c r="W53" s="35"/>
    </row>
    <row r="54" spans="1:23" s="3" customFormat="1" ht="14.1" customHeight="1" x14ac:dyDescent="0.3">
      <c r="A54" s="71" t="s">
        <v>5</v>
      </c>
      <c r="B54" s="83">
        <f t="shared" si="12"/>
        <v>1.4537899107175662</v>
      </c>
      <c r="C54" s="83">
        <f t="shared" si="12"/>
        <v>1.3912682159499004</v>
      </c>
      <c r="D54" s="83">
        <f t="shared" si="12"/>
        <v>0.69976484420928875</v>
      </c>
      <c r="E54" s="83">
        <f t="shared" si="12"/>
        <v>0.68275538894095589</v>
      </c>
      <c r="F54" s="83">
        <f t="shared" si="12"/>
        <v>0.69390243902439019</v>
      </c>
      <c r="G54" s="83">
        <f t="shared" si="12"/>
        <v>0.94016557460666217</v>
      </c>
      <c r="H54" s="83">
        <f t="shared" si="12"/>
        <v>1.0734389696838145</v>
      </c>
      <c r="I54" s="83">
        <f t="shared" si="12"/>
        <v>1.3190443917316164</v>
      </c>
      <c r="J54" s="83">
        <f t="shared" si="12"/>
        <v>1.8570324574961359</v>
      </c>
      <c r="K54" s="83">
        <f t="shared" si="12"/>
        <v>1.0728309056364789</v>
      </c>
      <c r="L54" s="83">
        <f t="shared" si="12"/>
        <v>0.96460176991150437</v>
      </c>
      <c r="M54" s="83">
        <f t="shared" si="12"/>
        <v>3.5181590482154039</v>
      </c>
      <c r="N54" s="83">
        <f t="shared" si="12"/>
        <v>-0.4335102350265353</v>
      </c>
      <c r="O54" s="83">
        <f t="shared" si="12"/>
        <v>1.2657318141980718</v>
      </c>
      <c r="P54" s="83">
        <f t="shared" si="12"/>
        <v>0.77027027027027017</v>
      </c>
      <c r="Q54" s="83">
        <f t="shared" si="12"/>
        <v>0.61452031114952455</v>
      </c>
      <c r="R54" s="83">
        <f t="shared" si="12"/>
        <v>0.8654266958424508</v>
      </c>
      <c r="S54" s="83">
        <f t="shared" si="12"/>
        <v>0.91367604267701252</v>
      </c>
      <c r="T54" s="83">
        <f t="shared" si="12"/>
        <v>0.93330660251269704</v>
      </c>
      <c r="U54" s="83">
        <f t="shared" si="12"/>
        <v>1.2333279115159401</v>
      </c>
      <c r="V54" s="32"/>
    </row>
    <row r="55" spans="1:23" s="3" customFormat="1" ht="14.1" customHeight="1" x14ac:dyDescent="0.3">
      <c r="A55" s="73" t="s">
        <v>6</v>
      </c>
      <c r="B55" s="84">
        <f t="shared" si="12"/>
        <v>0.80051107559430856</v>
      </c>
      <c r="C55" s="84">
        <f t="shared" si="12"/>
        <v>0.55180943814004979</v>
      </c>
      <c r="D55" s="84">
        <f t="shared" si="12"/>
        <v>0.38451909034007925</v>
      </c>
      <c r="E55" s="84">
        <f t="shared" si="12"/>
        <v>0.50099566592479783</v>
      </c>
      <c r="F55" s="84">
        <f t="shared" si="12"/>
        <v>0.33454786353097044</v>
      </c>
      <c r="G55" s="84">
        <f t="shared" si="12"/>
        <v>0.60504470917193376</v>
      </c>
      <c r="H55" s="84">
        <f t="shared" si="12"/>
        <v>0.40604990064031798</v>
      </c>
      <c r="I55" s="84">
        <f t="shared" si="12"/>
        <v>0.98793848628002823</v>
      </c>
      <c r="J55" s="84">
        <f t="shared" si="12"/>
        <v>1.1622397702799714</v>
      </c>
      <c r="K55" s="84">
        <f t="shared" si="12"/>
        <v>0.64759788947514574</v>
      </c>
      <c r="L55" s="84">
        <f t="shared" si="12"/>
        <v>1.0393700787401574</v>
      </c>
      <c r="M55" s="84">
        <f t="shared" si="12"/>
        <v>0.87509951763218274</v>
      </c>
      <c r="N55" s="84">
        <f t="shared" si="12"/>
        <v>1.266019897423222</v>
      </c>
      <c r="O55" s="84">
        <f t="shared" si="12"/>
        <v>0.78366219415943172</v>
      </c>
      <c r="P55" s="84">
        <f t="shared" si="12"/>
        <v>0.33426966292134841</v>
      </c>
      <c r="Q55" s="84">
        <f t="shared" si="12"/>
        <v>0.24860508369497825</v>
      </c>
      <c r="R55" s="84">
        <f t="shared" si="12"/>
        <v>0.66264020707506477</v>
      </c>
      <c r="S55" s="84">
        <f t="shared" si="12"/>
        <v>0.18972809667673718</v>
      </c>
      <c r="T55" s="84">
        <f t="shared" si="12"/>
        <v>0.32287033151489708</v>
      </c>
      <c r="U55" s="84">
        <f t="shared" si="12"/>
        <v>0.72421409470869391</v>
      </c>
      <c r="V55" s="32"/>
      <c r="W55" s="35"/>
    </row>
    <row r="56" spans="1:23" s="3" customFormat="1" ht="14.1" customHeight="1" x14ac:dyDescent="0.3">
      <c r="A56" s="71" t="s">
        <v>7</v>
      </c>
      <c r="B56" s="83">
        <f t="shared" si="12"/>
        <v>0.41446674199482669</v>
      </c>
      <c r="C56" s="83">
        <f t="shared" si="12"/>
        <v>0.22100533892649432</v>
      </c>
      <c r="D56" s="83">
        <f t="shared" si="12"/>
        <v>6.3261708270522909E-2</v>
      </c>
      <c r="E56" s="83">
        <f t="shared" si="12"/>
        <v>0.32226688102893886</v>
      </c>
      <c r="F56" s="83">
        <f t="shared" si="12"/>
        <v>0.30797451245414176</v>
      </c>
      <c r="G56" s="83">
        <f t="shared" si="12"/>
        <v>0.29187643481412873</v>
      </c>
      <c r="H56" s="83">
        <f t="shared" si="12"/>
        <v>0.12162621734425727</v>
      </c>
      <c r="I56" s="83">
        <f t="shared" si="12"/>
        <v>0.34478996181123844</v>
      </c>
      <c r="J56" s="83">
        <f t="shared" si="12"/>
        <v>0.38763493621197243</v>
      </c>
      <c r="K56" s="83">
        <f t="shared" si="12"/>
        <v>0.54379375106709915</v>
      </c>
      <c r="L56" s="83">
        <f t="shared" si="12"/>
        <v>0.52961672473867605</v>
      </c>
      <c r="M56" s="83">
        <f t="shared" si="12"/>
        <v>0.30185053160162423</v>
      </c>
      <c r="N56" s="83">
        <f t="shared" si="12"/>
        <v>0.30466644515819397</v>
      </c>
      <c r="O56" s="83">
        <f t="shared" si="12"/>
        <v>0.27281495430119884</v>
      </c>
      <c r="P56" s="83">
        <f t="shared" si="12"/>
        <v>8.4210526315789513E-2</v>
      </c>
      <c r="Q56" s="83">
        <f t="shared" si="12"/>
        <v>0.11634084147896306</v>
      </c>
      <c r="R56" s="83">
        <f t="shared" si="12"/>
        <v>0.33156565656565662</v>
      </c>
      <c r="S56" s="83">
        <f t="shared" si="12"/>
        <v>-4.0697674418604612E-2</v>
      </c>
      <c r="T56" s="83">
        <f t="shared" si="12"/>
        <v>0.13828198462304342</v>
      </c>
      <c r="U56" s="83">
        <f t="shared" si="12"/>
        <v>0.3166132293633328</v>
      </c>
      <c r="V56" s="32"/>
    </row>
    <row r="57" spans="1:23" s="3" customFormat="1" ht="14.1" customHeight="1" x14ac:dyDescent="0.3">
      <c r="A57" s="73" t="s">
        <v>8</v>
      </c>
      <c r="B57" s="84">
        <f t="shared" si="12"/>
        <v>0.21576789184251211</v>
      </c>
      <c r="C57" s="84">
        <f t="shared" si="12"/>
        <v>8.8777666555444279E-2</v>
      </c>
      <c r="D57" s="84">
        <f t="shared" si="12"/>
        <v>-1.2991104971036616E-2</v>
      </c>
      <c r="E57" s="84">
        <f t="shared" si="12"/>
        <v>0.25</v>
      </c>
      <c r="F57" s="84">
        <f t="shared" si="12"/>
        <v>0.12814685314685326</v>
      </c>
      <c r="G57" s="84">
        <f t="shared" si="12"/>
        <v>0.28687648944038124</v>
      </c>
      <c r="H57" s="84">
        <f t="shared" si="12"/>
        <v>8.2799047444586993E-2</v>
      </c>
      <c r="I57" s="84">
        <f t="shared" si="12"/>
        <v>0.20350086473455264</v>
      </c>
      <c r="J57" s="84">
        <f t="shared" si="12"/>
        <v>0.25257060101375806</v>
      </c>
      <c r="K57" s="84">
        <f t="shared" si="12"/>
        <v>0.40698215671062843</v>
      </c>
      <c r="L57" s="84">
        <f t="shared" si="12"/>
        <v>0.58245614035087723</v>
      </c>
      <c r="M57" s="84">
        <f t="shared" si="12"/>
        <v>0.26503223406893128</v>
      </c>
      <c r="N57" s="84">
        <f t="shared" si="12"/>
        <v>0.30990180619266061</v>
      </c>
      <c r="O57" s="84">
        <f t="shared" si="12"/>
        <v>0.24242705816762689</v>
      </c>
      <c r="P57" s="84">
        <f t="shared" si="12"/>
        <v>0.3396349413298565</v>
      </c>
      <c r="Q57" s="84">
        <f t="shared" si="12"/>
        <v>0.18044549153994427</v>
      </c>
      <c r="R57" s="84">
        <f t="shared" si="12"/>
        <v>0.24329595319356412</v>
      </c>
      <c r="S57" s="84">
        <f t="shared" si="12"/>
        <v>6.0621761658031126E-2</v>
      </c>
      <c r="T57" s="84">
        <f t="shared" si="12"/>
        <v>0.14134449642945079</v>
      </c>
      <c r="U57" s="84">
        <f t="shared" si="12"/>
        <v>0.19742236368947497</v>
      </c>
      <c r="V57" s="32"/>
      <c r="W57" s="35"/>
    </row>
    <row r="58" spans="1:23" s="3" customFormat="1" ht="14.1" customHeight="1" x14ac:dyDescent="0.3">
      <c r="A58" s="71" t="s">
        <v>9</v>
      </c>
      <c r="B58" s="83">
        <f>IF(B26=0,"",(B11/B26 -1))</f>
        <v>0.32078173623286843</v>
      </c>
      <c r="C58" s="83">
        <f t="shared" si="12"/>
        <v>0.20893277278512756</v>
      </c>
      <c r="D58" s="83">
        <f t="shared" si="12"/>
        <v>0.12735468245425197</v>
      </c>
      <c r="E58" s="83">
        <f t="shared" si="12"/>
        <v>0.24388336498715235</v>
      </c>
      <c r="F58" s="83">
        <f t="shared" si="12"/>
        <v>0.24443659484281177</v>
      </c>
      <c r="G58" s="83">
        <f t="shared" si="12"/>
        <v>0.41448499435139241</v>
      </c>
      <c r="H58" s="83">
        <f t="shared" si="12"/>
        <v>9.3638288272654746E-2</v>
      </c>
      <c r="I58" s="83">
        <f t="shared" si="12"/>
        <v>0.41204267201260114</v>
      </c>
      <c r="J58" s="83">
        <f t="shared" si="12"/>
        <v>0.85605134474327627</v>
      </c>
      <c r="K58" s="83">
        <f t="shared" si="12"/>
        <v>0.49603803486529308</v>
      </c>
      <c r="L58" s="83">
        <f t="shared" si="12"/>
        <v>-5.5147058823529438E-2</v>
      </c>
      <c r="M58" s="83">
        <f t="shared" si="12"/>
        <v>0.68535853450978634</v>
      </c>
      <c r="N58" s="83">
        <f t="shared" si="12"/>
        <v>0.57433852688148734</v>
      </c>
      <c r="O58" s="83">
        <f t="shared" si="12"/>
        <v>0.2880752435337588</v>
      </c>
      <c r="P58" s="83">
        <f t="shared" si="12"/>
        <v>0.13838120104438634</v>
      </c>
      <c r="Q58" s="83">
        <f t="shared" si="12"/>
        <v>0.14498567335243551</v>
      </c>
      <c r="R58" s="83">
        <f t="shared" si="12"/>
        <v>0.39758516601983618</v>
      </c>
      <c r="S58" s="83">
        <f t="shared" si="12"/>
        <v>6.9167643610785534E-2</v>
      </c>
      <c r="T58" s="83">
        <f t="shared" si="12"/>
        <v>9.7798542920494169E-2</v>
      </c>
      <c r="U58" s="83">
        <f t="shared" si="12"/>
        <v>0.32133052020630282</v>
      </c>
      <c r="V58" s="32"/>
    </row>
    <row r="59" spans="1:23" s="3" customFormat="1" ht="14.1" customHeight="1" x14ac:dyDescent="0.3">
      <c r="A59" s="73" t="s">
        <v>10</v>
      </c>
      <c r="B59" s="84">
        <f t="shared" ref="B59:T61" si="13">IF(B27=0,"",(B12/B27 -1))</f>
        <v>0.31634606586569247</v>
      </c>
      <c r="C59" s="84">
        <f t="shared" si="13"/>
        <v>0.20964497287698225</v>
      </c>
      <c r="D59" s="84">
        <f t="shared" si="13"/>
        <v>5.0598781427270811E-2</v>
      </c>
      <c r="E59" s="84">
        <f t="shared" si="13"/>
        <v>0.19388364592043961</v>
      </c>
      <c r="F59" s="84">
        <f t="shared" si="13"/>
        <v>0.26867816091954033</v>
      </c>
      <c r="G59" s="84">
        <f t="shared" si="13"/>
        <v>0.2645547541601847</v>
      </c>
      <c r="H59" s="84">
        <f t="shared" si="13"/>
        <v>9.9953970895443112E-2</v>
      </c>
      <c r="I59" s="84">
        <f t="shared" si="13"/>
        <v>0.12414980628497641</v>
      </c>
      <c r="J59" s="84">
        <f t="shared" si="13"/>
        <v>0.23694984646878203</v>
      </c>
      <c r="K59" s="84">
        <f t="shared" si="13"/>
        <v>0.22242072353729347</v>
      </c>
      <c r="L59" s="84">
        <f t="shared" si="13"/>
        <v>-0.20967741935483875</v>
      </c>
      <c r="M59" s="84">
        <f t="shared" si="13"/>
        <v>0.76678937419162274</v>
      </c>
      <c r="N59" s="84">
        <f t="shared" si="13"/>
        <v>0.57582163594340163</v>
      </c>
      <c r="O59" s="84">
        <f t="shared" si="13"/>
        <v>0.1247291440953413</v>
      </c>
      <c r="P59" s="84">
        <f t="shared" si="13"/>
        <v>0.39271255060728749</v>
      </c>
      <c r="Q59" s="84">
        <f t="shared" si="13"/>
        <v>0.10238847910080784</v>
      </c>
      <c r="R59" s="84">
        <f t="shared" si="13"/>
        <v>0.22764976958525351</v>
      </c>
      <c r="S59" s="84">
        <f t="shared" si="13"/>
        <v>6.8411659726353324E-2</v>
      </c>
      <c r="T59" s="84">
        <f t="shared" si="13"/>
        <v>0.11530082118317408</v>
      </c>
      <c r="U59" s="84">
        <f t="shared" si="12"/>
        <v>0.28192891154688171</v>
      </c>
      <c r="V59" s="32"/>
      <c r="W59" s="35"/>
    </row>
    <row r="60" spans="1:23" s="3" customFormat="1" ht="14.1" customHeight="1" x14ac:dyDescent="0.3">
      <c r="A60" s="71" t="s">
        <v>11</v>
      </c>
      <c r="B60" s="83">
        <f t="shared" si="13"/>
        <v>0.21937832164709037</v>
      </c>
      <c r="C60" s="83">
        <f t="shared" si="13"/>
        <v>0.23015621940012965</v>
      </c>
      <c r="D60" s="83">
        <f t="shared" si="13"/>
        <v>0.22787768926203311</v>
      </c>
      <c r="E60" s="83">
        <f t="shared" si="13"/>
        <v>0.16440342781806194</v>
      </c>
      <c r="F60" s="83">
        <f t="shared" si="13"/>
        <v>0.1912072575017445</v>
      </c>
      <c r="G60" s="83">
        <f t="shared" si="13"/>
        <v>0.25556787261916769</v>
      </c>
      <c r="H60" s="83">
        <f t="shared" si="13"/>
        <v>0.31037822654850111</v>
      </c>
      <c r="I60" s="83">
        <f t="shared" si="13"/>
        <v>0.33915880228358386</v>
      </c>
      <c r="J60" s="83">
        <f t="shared" si="13"/>
        <v>0.22061191626409027</v>
      </c>
      <c r="K60" s="83">
        <f t="shared" si="13"/>
        <v>3.9375424304141315E-2</v>
      </c>
      <c r="L60" s="83">
        <f t="shared" si="13"/>
        <v>0.37254901960784315</v>
      </c>
      <c r="M60" s="83">
        <f t="shared" si="13"/>
        <v>0.16747220879652014</v>
      </c>
      <c r="N60" s="83">
        <f t="shared" si="13"/>
        <v>0.34734679904142407</v>
      </c>
      <c r="O60" s="83">
        <f t="shared" si="13"/>
        <v>0.26307547760726591</v>
      </c>
      <c r="P60" s="83">
        <f t="shared" si="13"/>
        <v>9.0756302521008303E-2</v>
      </c>
      <c r="Q60" s="83">
        <f t="shared" si="13"/>
        <v>0.12512276566489877</v>
      </c>
      <c r="R60" s="83">
        <f t="shared" si="13"/>
        <v>0.1759581881533101</v>
      </c>
      <c r="S60" s="83">
        <f t="shared" si="13"/>
        <v>6.7647058823529393E-2</v>
      </c>
      <c r="T60" s="83">
        <f t="shared" si="13"/>
        <v>0.13792184724689172</v>
      </c>
      <c r="U60" s="83">
        <f t="shared" si="12"/>
        <v>0.22990963201714076</v>
      </c>
      <c r="V60" s="32"/>
    </row>
    <row r="61" spans="1:23" s="3" customFormat="1" ht="14.1" customHeight="1" thickBot="1" x14ac:dyDescent="0.35">
      <c r="A61" s="93" t="s">
        <v>12</v>
      </c>
      <c r="B61" s="97">
        <f t="shared" si="13"/>
        <v>0.24196868093824397</v>
      </c>
      <c r="C61" s="97">
        <f t="shared" si="13"/>
        <v>0.25468371330305195</v>
      </c>
      <c r="D61" s="97">
        <f t="shared" si="13"/>
        <v>0.21846370683579996</v>
      </c>
      <c r="E61" s="97">
        <f t="shared" si="13"/>
        <v>0.21694214876033069</v>
      </c>
      <c r="F61" s="97">
        <f t="shared" si="13"/>
        <v>-1</v>
      </c>
      <c r="G61" s="97">
        <f t="shared" si="13"/>
        <v>0.25682175226586113</v>
      </c>
      <c r="H61" s="97">
        <f t="shared" si="13"/>
        <v>0.30092109011489887</v>
      </c>
      <c r="I61" s="97">
        <f t="shared" si="13"/>
        <v>0.22439610886435668</v>
      </c>
      <c r="J61" s="97">
        <f t="shared" si="13"/>
        <v>0.24397824397824408</v>
      </c>
      <c r="K61" s="97">
        <f t="shared" si="13"/>
        <v>9.9866844207723071E-2</v>
      </c>
      <c r="L61" s="97">
        <f t="shared" si="13"/>
        <v>0.82191780821917804</v>
      </c>
      <c r="M61" s="97">
        <f t="shared" si="13"/>
        <v>0.17372600926538717</v>
      </c>
      <c r="N61" s="97">
        <f t="shared" si="13"/>
        <v>0.39172442764125193</v>
      </c>
      <c r="O61" s="97">
        <f t="shared" si="13"/>
        <v>0.11821332306507504</v>
      </c>
      <c r="P61" s="97">
        <f t="shared" si="13"/>
        <v>0.34589041095890405</v>
      </c>
      <c r="Q61" s="97">
        <f t="shared" si="13"/>
        <v>0.11168607158257871</v>
      </c>
      <c r="R61" s="97">
        <f t="shared" si="13"/>
        <v>0.25590551181102361</v>
      </c>
      <c r="S61" s="97">
        <f t="shared" si="13"/>
        <v>0.16463090812533188</v>
      </c>
      <c r="T61" s="97">
        <f t="shared" si="13"/>
        <v>7.6453950857344966E-2</v>
      </c>
      <c r="U61" s="97">
        <f t="shared" si="12"/>
        <v>0.23833277775132156</v>
      </c>
      <c r="V61" s="32"/>
      <c r="W61" s="35"/>
    </row>
    <row r="62" spans="1:23" s="40" customFormat="1" ht="14.1" customHeight="1" thickTop="1" x14ac:dyDescent="0.3">
      <c r="A62" s="75" t="str">
        <f>A15</f>
        <v>Σύνολο</v>
      </c>
      <c r="B62" s="85">
        <f>IF(B31=0,"",(B15/B31 -1))</f>
        <v>0.59834341755460119</v>
      </c>
      <c r="C62" s="85">
        <f t="shared" ref="C62:U62" si="14">IF(C31=0,"",(C15/C31 -1))</f>
        <v>0.54611289293187171</v>
      </c>
      <c r="D62" s="85">
        <f t="shared" si="14"/>
        <v>0.38309366744182372</v>
      </c>
      <c r="E62" s="85">
        <f t="shared" si="14"/>
        <v>0.53781320361696738</v>
      </c>
      <c r="F62" s="85">
        <f t="shared" si="14"/>
        <v>0.32461924040871404</v>
      </c>
      <c r="G62" s="85">
        <f t="shared" si="14"/>
        <v>0.63626539815968752</v>
      </c>
      <c r="H62" s="85">
        <f t="shared" si="14"/>
        <v>0.50322327964201796</v>
      </c>
      <c r="I62" s="85">
        <f t="shared" si="14"/>
        <v>0.61327029485333129</v>
      </c>
      <c r="J62" s="85">
        <f t="shared" si="14"/>
        <v>0.64824308647981144</v>
      </c>
      <c r="K62" s="85">
        <f t="shared" si="14"/>
        <v>0.55894393560921452</v>
      </c>
      <c r="L62" s="85">
        <f t="shared" si="14"/>
        <v>0.47259832366215337</v>
      </c>
      <c r="M62" s="85">
        <f t="shared" si="14"/>
        <v>0.74060207657647847</v>
      </c>
      <c r="N62" s="85">
        <f t="shared" si="14"/>
        <v>0.68220135448788688</v>
      </c>
      <c r="O62" s="85">
        <f t="shared" si="14"/>
        <v>0.4325644030510496</v>
      </c>
      <c r="P62" s="85">
        <f t="shared" si="14"/>
        <v>0.45777248362120315</v>
      </c>
      <c r="Q62" s="85">
        <f t="shared" si="14"/>
        <v>0.32874101590890747</v>
      </c>
      <c r="R62" s="85">
        <f t="shared" si="14"/>
        <v>0.45721766035939537</v>
      </c>
      <c r="S62" s="85">
        <f t="shared" si="14"/>
        <v>0.37321652065081357</v>
      </c>
      <c r="T62" s="85">
        <f t="shared" si="14"/>
        <v>0.39202864167709106</v>
      </c>
      <c r="U62" s="85">
        <f t="shared" si="14"/>
        <v>0.57222471344949399</v>
      </c>
      <c r="V62" s="39"/>
    </row>
    <row r="63" spans="1:23" s="3" customFormat="1" ht="14.1" customHeight="1" x14ac:dyDescent="0.3">
      <c r="A63" s="86"/>
      <c r="B63" s="87"/>
      <c r="C63" s="87"/>
      <c r="D63" s="87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</row>
    <row r="64" spans="1:23" s="2" customFormat="1" ht="13.5" customHeight="1" x14ac:dyDescent="0.3">
      <c r="A64" s="67" t="s">
        <v>84</v>
      </c>
      <c r="B64" s="68" t="str">
        <f>B2</f>
        <v>Αθήνα</v>
      </c>
      <c r="C64" s="69" t="str">
        <f t="shared" ref="C64:U64" si="15">C2</f>
        <v>Θεσσαλονίκη</v>
      </c>
      <c r="D64" s="69" t="str">
        <f t="shared" si="15"/>
        <v>Ρόδος</v>
      </c>
      <c r="E64" s="69" t="str">
        <f t="shared" si="15"/>
        <v>Κως</v>
      </c>
      <c r="F64" s="70" t="str">
        <f t="shared" si="15"/>
        <v>Kάρπαθος</v>
      </c>
      <c r="G64" s="68" t="str">
        <f t="shared" si="15"/>
        <v>Ηράκλειο</v>
      </c>
      <c r="H64" s="69" t="str">
        <f t="shared" si="15"/>
        <v xml:space="preserve">Χανιά </v>
      </c>
      <c r="I64" s="69" t="str">
        <f t="shared" si="15"/>
        <v>Κέρκυρα</v>
      </c>
      <c r="J64" s="69" t="str">
        <f t="shared" si="15"/>
        <v>Ζάκυνθος</v>
      </c>
      <c r="K64" s="70" t="str">
        <f t="shared" si="15"/>
        <v>Κεφαλονιά</v>
      </c>
      <c r="L64" s="68" t="str">
        <f t="shared" si="15"/>
        <v xml:space="preserve">Άκτιο </v>
      </c>
      <c r="M64" s="69" t="str">
        <f t="shared" si="15"/>
        <v>Μύκονος</v>
      </c>
      <c r="N64" s="69" t="str">
        <f t="shared" si="15"/>
        <v>Σαντορίνη</v>
      </c>
      <c r="O64" s="69" t="str">
        <f t="shared" si="15"/>
        <v>Πάρος</v>
      </c>
      <c r="P64" s="70" t="str">
        <f t="shared" si="15"/>
        <v>Καλαμάτα</v>
      </c>
      <c r="Q64" s="68" t="str">
        <f t="shared" si="15"/>
        <v>Σάμος</v>
      </c>
      <c r="R64" s="69" t="str">
        <f t="shared" si="15"/>
        <v>Σκιάθος</v>
      </c>
      <c r="S64" s="69" t="str">
        <f t="shared" si="15"/>
        <v>Καβάλα</v>
      </c>
      <c r="T64" s="69" t="str">
        <f t="shared" si="15"/>
        <v>Μυτιλήνη</v>
      </c>
      <c r="U64" s="70" t="str">
        <f t="shared" si="15"/>
        <v>Σύνολο</v>
      </c>
    </row>
    <row r="65" spans="1:23" s="3" customFormat="1" ht="14.1" customHeight="1" x14ac:dyDescent="0.3">
      <c r="A65" s="71" t="s">
        <v>1</v>
      </c>
      <c r="B65" s="83">
        <f>IF(B34=0,"",(B3/B34 -1))</f>
        <v>-0.36243577129113369</v>
      </c>
      <c r="C65" s="83">
        <f t="shared" ref="C65:U65" si="16">IF(C34=0,"",(C3/C34 -1))</f>
        <v>-0.46553329672166377</v>
      </c>
      <c r="D65" s="83">
        <f t="shared" si="16"/>
        <v>-0.29266729500471256</v>
      </c>
      <c r="E65" s="83">
        <f t="shared" si="16"/>
        <v>-0.29175336764866933</v>
      </c>
      <c r="F65" s="83">
        <f t="shared" si="16"/>
        <v>-5.8446757405924754E-2</v>
      </c>
      <c r="G65" s="83">
        <f t="shared" si="16"/>
        <v>-0.30323159401097843</v>
      </c>
      <c r="H65" s="83">
        <f t="shared" si="16"/>
        <v>-0.27826675693974268</v>
      </c>
      <c r="I65" s="83">
        <f t="shared" si="16"/>
        <v>-0.30553090801538008</v>
      </c>
      <c r="J65" s="83">
        <f t="shared" si="16"/>
        <v>-0.26694214876033062</v>
      </c>
      <c r="K65" s="83">
        <f t="shared" si="16"/>
        <v>-0.21785714285714286</v>
      </c>
      <c r="L65" s="83">
        <f t="shared" si="16"/>
        <v>0.64516129032258074</v>
      </c>
      <c r="M65" s="83">
        <f t="shared" si="16"/>
        <v>-0.21256480634339736</v>
      </c>
      <c r="N65" s="83">
        <f t="shared" si="16"/>
        <v>-0.57075989598381971</v>
      </c>
      <c r="O65" s="83">
        <f t="shared" si="16"/>
        <v>-0.42987012987012985</v>
      </c>
      <c r="P65" s="83">
        <f t="shared" si="16"/>
        <v>-0.15118397085610202</v>
      </c>
      <c r="Q65" s="83">
        <f t="shared" si="16"/>
        <v>-0.19249823071479122</v>
      </c>
      <c r="R65" s="83">
        <f t="shared" si="16"/>
        <v>-4.2154566744730726E-2</v>
      </c>
      <c r="S65" s="83">
        <f t="shared" si="16"/>
        <v>-0.56597479614529278</v>
      </c>
      <c r="T65" s="83">
        <f t="shared" si="16"/>
        <v>-0.32267567801750285</v>
      </c>
      <c r="U65" s="83">
        <f t="shared" si="16"/>
        <v>-0.36709437416288437</v>
      </c>
      <c r="V65" s="32"/>
    </row>
    <row r="66" spans="1:23" s="3" customFormat="1" ht="14.1" customHeight="1" x14ac:dyDescent="0.3">
      <c r="A66" s="73" t="s">
        <v>2</v>
      </c>
      <c r="B66" s="84">
        <f t="shared" ref="B66:U73" si="17">IF(B35=0,"",(B4/B35 -1))</f>
        <v>-0.26983237988558628</v>
      </c>
      <c r="C66" s="84">
        <f t="shared" si="17"/>
        <v>-0.37297575699501728</v>
      </c>
      <c r="D66" s="84">
        <f t="shared" si="17"/>
        <v>-0.2572575136612022</v>
      </c>
      <c r="E66" s="84">
        <f t="shared" si="17"/>
        <v>-0.24508976985178932</v>
      </c>
      <c r="F66" s="84">
        <f t="shared" si="17"/>
        <v>9.7352690008539744E-2</v>
      </c>
      <c r="G66" s="84">
        <f t="shared" si="17"/>
        <v>-0.25896022055927526</v>
      </c>
      <c r="H66" s="84">
        <f t="shared" si="17"/>
        <v>-0.20410111848686008</v>
      </c>
      <c r="I66" s="84">
        <f t="shared" si="17"/>
        <v>-0.20802182259042235</v>
      </c>
      <c r="J66" s="84">
        <f t="shared" si="17"/>
        <v>-0.31736111111111109</v>
      </c>
      <c r="K66" s="84">
        <f t="shared" si="17"/>
        <v>-0.16454802259887003</v>
      </c>
      <c r="L66" s="84">
        <f t="shared" si="17"/>
        <v>0.96296296296296302</v>
      </c>
      <c r="M66" s="84">
        <f t="shared" si="17"/>
        <v>-9.7739767868051386E-3</v>
      </c>
      <c r="N66" s="84">
        <f t="shared" si="17"/>
        <v>-0.56554164398475781</v>
      </c>
      <c r="O66" s="84">
        <f t="shared" si="17"/>
        <v>0.36228287841191076</v>
      </c>
      <c r="P66" s="84">
        <f t="shared" si="17"/>
        <v>0.12385321100917435</v>
      </c>
      <c r="Q66" s="84">
        <f t="shared" si="17"/>
        <v>-0.16973125884016971</v>
      </c>
      <c r="R66" s="84">
        <f t="shared" si="17"/>
        <v>-3.2751091703056789E-2</v>
      </c>
      <c r="S66" s="84">
        <f t="shared" si="17"/>
        <v>-0.34610361340879403</v>
      </c>
      <c r="T66" s="84">
        <f t="shared" si="17"/>
        <v>-0.22264749813293505</v>
      </c>
      <c r="U66" s="84">
        <f t="shared" si="17"/>
        <v>-0.28536878988161773</v>
      </c>
      <c r="V66" s="32"/>
      <c r="W66" s="35"/>
    </row>
    <row r="67" spans="1:23" s="3" customFormat="1" ht="14.1" customHeight="1" x14ac:dyDescent="0.3">
      <c r="A67" s="71" t="s">
        <v>3</v>
      </c>
      <c r="B67" s="83">
        <f t="shared" si="17"/>
        <v>-0.22414589637569005</v>
      </c>
      <c r="C67" s="83">
        <f t="shared" si="17"/>
        <v>-0.32302727572875511</v>
      </c>
      <c r="D67" s="83">
        <f t="shared" si="17"/>
        <v>-0.19432212794902082</v>
      </c>
      <c r="E67" s="83">
        <f t="shared" si="17"/>
        <v>-0.17943944565104974</v>
      </c>
      <c r="F67" s="83">
        <f t="shared" si="17"/>
        <v>-0.10266821345707655</v>
      </c>
      <c r="G67" s="83">
        <f t="shared" si="17"/>
        <v>-0.22965495099057587</v>
      </c>
      <c r="H67" s="83">
        <f t="shared" si="17"/>
        <v>-0.12410926365795727</v>
      </c>
      <c r="I67" s="83">
        <f t="shared" si="17"/>
        <v>-0.19104016477857877</v>
      </c>
      <c r="J67" s="83">
        <f t="shared" si="17"/>
        <v>-0.19044626021370203</v>
      </c>
      <c r="K67" s="83">
        <f t="shared" si="17"/>
        <v>-0.19506321493076462</v>
      </c>
      <c r="L67" s="83">
        <f t="shared" si="17"/>
        <v>0.54878048780487809</v>
      </c>
      <c r="M67" s="83">
        <f t="shared" si="17"/>
        <v>-0.2040139937396428</v>
      </c>
      <c r="N67" s="83">
        <f t="shared" si="17"/>
        <v>-0.43293700088731146</v>
      </c>
      <c r="O67" s="83">
        <f t="shared" si="17"/>
        <v>0.21374335611237671</v>
      </c>
      <c r="P67" s="83">
        <f t="shared" si="17"/>
        <v>0.23786407766990281</v>
      </c>
      <c r="Q67" s="83">
        <f t="shared" si="17"/>
        <v>-0.17443839346494217</v>
      </c>
      <c r="R67" s="83">
        <f t="shared" si="17"/>
        <v>4.141104294478537E-2</v>
      </c>
      <c r="S67" s="83">
        <f t="shared" si="17"/>
        <v>-0.40586797066014668</v>
      </c>
      <c r="T67" s="83">
        <f t="shared" si="17"/>
        <v>-0.23310458003878864</v>
      </c>
      <c r="U67" s="83">
        <f t="shared" si="17"/>
        <v>-0.24161116861940402</v>
      </c>
      <c r="V67" s="32"/>
    </row>
    <row r="68" spans="1:23" s="3" customFormat="1" ht="14.1" customHeight="1" x14ac:dyDescent="0.3">
      <c r="A68" s="73" t="s">
        <v>4</v>
      </c>
      <c r="B68" s="84">
        <f t="shared" si="17"/>
        <v>-4.1301491110893873E-2</v>
      </c>
      <c r="C68" s="84">
        <f t="shared" si="17"/>
        <v>-6.3001511446441949E-2</v>
      </c>
      <c r="D68" s="84">
        <f t="shared" si="17"/>
        <v>-0.13076180163305917</v>
      </c>
      <c r="E68" s="84">
        <f t="shared" si="17"/>
        <v>1.8733907484684398E-2</v>
      </c>
      <c r="F68" s="84">
        <f t="shared" si="17"/>
        <v>8.0373001776198993E-2</v>
      </c>
      <c r="G68" s="84">
        <f t="shared" si="17"/>
        <v>-7.5313123978943519E-2</v>
      </c>
      <c r="H68" s="84">
        <f t="shared" si="17"/>
        <v>6.9518307380342037E-2</v>
      </c>
      <c r="I68" s="84">
        <f t="shared" si="17"/>
        <v>-0.10963629546306708</v>
      </c>
      <c r="J68" s="84">
        <f t="shared" si="17"/>
        <v>-0.14027630180658879</v>
      </c>
      <c r="K68" s="84">
        <f t="shared" si="17"/>
        <v>0.23406425293217747</v>
      </c>
      <c r="L68" s="84">
        <f t="shared" si="17"/>
        <v>0.21568627450980382</v>
      </c>
      <c r="M68" s="84">
        <f t="shared" si="17"/>
        <v>-4.4724156400642756E-2</v>
      </c>
      <c r="N68" s="84">
        <f t="shared" si="17"/>
        <v>-0.20864067439409906</v>
      </c>
      <c r="O68" s="84">
        <f t="shared" si="17"/>
        <v>0.48334296167918356</v>
      </c>
      <c r="P68" s="84">
        <f t="shared" si="17"/>
        <v>-0.19845111326234266</v>
      </c>
      <c r="Q68" s="84">
        <f t="shared" si="17"/>
        <v>-5.1944283226929788E-2</v>
      </c>
      <c r="R68" s="84">
        <f t="shared" si="17"/>
        <v>-7.5364667747163661E-2</v>
      </c>
      <c r="S68" s="84">
        <f t="shared" si="17"/>
        <v>-0.3593196314670446</v>
      </c>
      <c r="T68" s="84">
        <f t="shared" si="17"/>
        <v>-5.185446838572938E-2</v>
      </c>
      <c r="U68" s="84">
        <f t="shared" si="17"/>
        <v>-5.9304584819830031E-2</v>
      </c>
      <c r="V68" s="32"/>
      <c r="W68" s="35"/>
    </row>
    <row r="69" spans="1:23" s="3" customFormat="1" ht="14.1" customHeight="1" x14ac:dyDescent="0.3">
      <c r="A69" s="71" t="s">
        <v>5</v>
      </c>
      <c r="B69" s="83">
        <f t="shared" si="17"/>
        <v>-5.4189703616423501E-2</v>
      </c>
      <c r="C69" s="83">
        <f t="shared" si="17"/>
        <v>-5.0453741897466098E-2</v>
      </c>
      <c r="D69" s="83">
        <f t="shared" si="17"/>
        <v>-0.19162915536667879</v>
      </c>
      <c r="E69" s="83">
        <f t="shared" si="17"/>
        <v>-7.7021932830705908E-2</v>
      </c>
      <c r="F69" s="83">
        <f t="shared" si="17"/>
        <v>-2.6970227670753077E-2</v>
      </c>
      <c r="G69" s="83">
        <f t="shared" si="17"/>
        <v>-9.7151725397115252E-2</v>
      </c>
      <c r="H69" s="83">
        <f t="shared" si="17"/>
        <v>3.8033831999130685E-2</v>
      </c>
      <c r="I69" s="83">
        <f t="shared" si="17"/>
        <v>1.3326423336047943E-2</v>
      </c>
      <c r="J69" s="83">
        <f t="shared" si="17"/>
        <v>2.9842647856754834E-3</v>
      </c>
      <c r="K69" s="83">
        <f t="shared" si="17"/>
        <v>9.0273151232511673E-2</v>
      </c>
      <c r="L69" s="83">
        <f t="shared" si="17"/>
        <v>0.1871657754010696</v>
      </c>
      <c r="M69" s="83">
        <f t="shared" si="17"/>
        <v>3.2851417119954096E-2</v>
      </c>
      <c r="N69" s="83">
        <f t="shared" si="17"/>
        <v>-0.89238391519760341</v>
      </c>
      <c r="O69" s="83">
        <f t="shared" si="17"/>
        <v>0.57250608272506076</v>
      </c>
      <c r="P69" s="83">
        <f t="shared" si="17"/>
        <v>-0.10273972602739723</v>
      </c>
      <c r="Q69" s="83">
        <f t="shared" si="17"/>
        <v>-1.6065314722149115E-2</v>
      </c>
      <c r="R69" s="83">
        <f t="shared" si="17"/>
        <v>-3.5633484162895912E-2</v>
      </c>
      <c r="S69" s="83">
        <f t="shared" si="17"/>
        <v>-0.32982336956521741</v>
      </c>
      <c r="T69" s="83">
        <f t="shared" si="17"/>
        <v>-1.4780002724424479E-2</v>
      </c>
      <c r="U69" s="83">
        <f t="shared" si="17"/>
        <v>-0.12812474548569264</v>
      </c>
      <c r="V69" s="32"/>
    </row>
    <row r="70" spans="1:23" s="3" customFormat="1" ht="14.1" customHeight="1" x14ac:dyDescent="0.3">
      <c r="A70" s="73" t="s">
        <v>6</v>
      </c>
      <c r="B70" s="84">
        <f t="shared" si="17"/>
        <v>-1.5798195636283485E-2</v>
      </c>
      <c r="C70" s="84">
        <f t="shared" si="17"/>
        <v>-7.4902637634979286E-3</v>
      </c>
      <c r="D70" s="84">
        <f t="shared" si="17"/>
        <v>-0.11954358498076156</v>
      </c>
      <c r="E70" s="84">
        <f t="shared" si="17"/>
        <v>6.4404649701539363E-3</v>
      </c>
      <c r="F70" s="84">
        <f t="shared" si="17"/>
        <v>0.19875037191312117</v>
      </c>
      <c r="G70" s="84">
        <f t="shared" si="17"/>
        <v>-5.8810795208543709E-3</v>
      </c>
      <c r="H70" s="84">
        <f t="shared" si="17"/>
        <v>3.199040611934012E-2</v>
      </c>
      <c r="I70" s="84">
        <f t="shared" si="17"/>
        <v>0.13705875589283667</v>
      </c>
      <c r="J70" s="84">
        <f t="shared" si="17"/>
        <v>-4.1374920432845297E-2</v>
      </c>
      <c r="K70" s="84">
        <f t="shared" si="17"/>
        <v>-2.7855153203342642E-2</v>
      </c>
      <c r="L70" s="84">
        <f t="shared" si="17"/>
        <v>-0.53996447602131437</v>
      </c>
      <c r="M70" s="84">
        <f t="shared" si="17"/>
        <v>-4.4825611908965168E-2</v>
      </c>
      <c r="N70" s="84">
        <f t="shared" si="17"/>
        <v>-5.0908432113463409E-2</v>
      </c>
      <c r="O70" s="84">
        <f t="shared" si="17"/>
        <v>0.39724248794361317</v>
      </c>
      <c r="P70" s="84">
        <f t="shared" si="17"/>
        <v>6.6616766467065824E-2</v>
      </c>
      <c r="Q70" s="84">
        <f t="shared" si="17"/>
        <v>-1.044097776685915E-2</v>
      </c>
      <c r="R70" s="84">
        <f t="shared" si="17"/>
        <v>-0.13664874551971329</v>
      </c>
      <c r="S70" s="84">
        <f t="shared" si="17"/>
        <v>-0.29401219074937257</v>
      </c>
      <c r="T70" s="84">
        <f t="shared" si="17"/>
        <v>-7.4307304785894424E-3</v>
      </c>
      <c r="U70" s="84">
        <f t="shared" si="17"/>
        <v>-1.1305833418855493E-2</v>
      </c>
      <c r="V70" s="32"/>
      <c r="W70" s="35"/>
    </row>
    <row r="71" spans="1:23" s="3" customFormat="1" ht="14.1" customHeight="1" x14ac:dyDescent="0.3">
      <c r="A71" s="71" t="s">
        <v>7</v>
      </c>
      <c r="B71" s="83">
        <f t="shared" si="17"/>
        <v>-4.0022882743474542E-3</v>
      </c>
      <c r="C71" s="83">
        <f t="shared" si="17"/>
        <v>-4.7802079878256354E-4</v>
      </c>
      <c r="D71" s="83">
        <f t="shared" si="17"/>
        <v>-9.4499325471082307E-2</v>
      </c>
      <c r="E71" s="83">
        <f t="shared" si="17"/>
        <v>-4.4939905939731739E-2</v>
      </c>
      <c r="F71" s="83">
        <f t="shared" si="17"/>
        <v>0.36903799514955549</v>
      </c>
      <c r="G71" s="83">
        <f t="shared" si="17"/>
        <v>2.6038001407459488E-2</v>
      </c>
      <c r="H71" s="83">
        <f t="shared" si="17"/>
        <v>1.6845114636470759E-2</v>
      </c>
      <c r="I71" s="83">
        <f t="shared" si="17"/>
        <v>9.7615278052642029E-2</v>
      </c>
      <c r="J71" s="83">
        <f t="shared" si="17"/>
        <v>3.4255760087772869E-2</v>
      </c>
      <c r="K71" s="83">
        <f t="shared" si="17"/>
        <v>-0.11569682151589245</v>
      </c>
      <c r="L71" s="83">
        <f t="shared" si="17"/>
        <v>-0.68507890961262552</v>
      </c>
      <c r="M71" s="83">
        <f t="shared" si="17"/>
        <v>-0.15421793503433556</v>
      </c>
      <c r="N71" s="83">
        <f t="shared" si="17"/>
        <v>-5.5522890664671087E-2</v>
      </c>
      <c r="O71" s="83">
        <f t="shared" si="17"/>
        <v>0.28747967479674807</v>
      </c>
      <c r="P71" s="83">
        <f t="shared" si="17"/>
        <v>7.9510703363914192E-3</v>
      </c>
      <c r="Q71" s="83">
        <f t="shared" si="17"/>
        <v>-1.8129146808709473E-2</v>
      </c>
      <c r="R71" s="83">
        <f t="shared" si="17"/>
        <v>-0.14008480104370513</v>
      </c>
      <c r="S71" s="83">
        <f t="shared" si="17"/>
        <v>-0.36519680378810304</v>
      </c>
      <c r="T71" s="83">
        <f t="shared" si="17"/>
        <v>-1.939388163537592E-2</v>
      </c>
      <c r="U71" s="83">
        <f t="shared" si="17"/>
        <v>-1.1664023296598658E-2</v>
      </c>
      <c r="V71" s="32"/>
    </row>
    <row r="72" spans="1:23" s="3" customFormat="1" ht="14.1" customHeight="1" x14ac:dyDescent="0.3">
      <c r="A72" s="73" t="s">
        <v>8</v>
      </c>
      <c r="B72" s="84">
        <f t="shared" si="17"/>
        <v>-1.5231768699520032E-2</v>
      </c>
      <c r="C72" s="84">
        <f t="shared" si="17"/>
        <v>-1.7533295195656273E-2</v>
      </c>
      <c r="D72" s="84">
        <f t="shared" si="17"/>
        <v>-0.11881680875925049</v>
      </c>
      <c r="E72" s="84">
        <f t="shared" si="17"/>
        <v>-8.5403814590525817E-2</v>
      </c>
      <c r="F72" s="84">
        <f t="shared" si="17"/>
        <v>0.21892708726860599</v>
      </c>
      <c r="G72" s="84">
        <f t="shared" si="17"/>
        <v>-9.957325746799417E-3</v>
      </c>
      <c r="H72" s="84">
        <f t="shared" si="17"/>
        <v>1.4099997180005985E-4</v>
      </c>
      <c r="I72" s="84">
        <f t="shared" si="17"/>
        <v>0.14180588703261732</v>
      </c>
      <c r="J72" s="84">
        <f t="shared" si="17"/>
        <v>1.9328226281673633E-2</v>
      </c>
      <c r="K72" s="84">
        <f t="shared" si="17"/>
        <v>-9.3290670932906661E-2</v>
      </c>
      <c r="L72" s="84">
        <f t="shared" si="17"/>
        <v>-0.73779069767441863</v>
      </c>
      <c r="M72" s="84">
        <f t="shared" si="17"/>
        <v>-0.13994015509103164</v>
      </c>
      <c r="N72" s="84">
        <f t="shared" si="17"/>
        <v>-8.8669550008813047E-3</v>
      </c>
      <c r="O72" s="84">
        <f t="shared" si="17"/>
        <v>0.21643013100436681</v>
      </c>
      <c r="P72" s="84">
        <f t="shared" si="17"/>
        <v>0.14676339285714279</v>
      </c>
      <c r="Q72" s="84">
        <f t="shared" si="17"/>
        <v>3.4926298000187872E-2</v>
      </c>
      <c r="R72" s="84">
        <f t="shared" si="17"/>
        <v>-0.17715392061955471</v>
      </c>
      <c r="S72" s="84">
        <f t="shared" si="17"/>
        <v>-0.29873244261733467</v>
      </c>
      <c r="T72" s="84">
        <f t="shared" si="17"/>
        <v>-4.1464171233584923E-2</v>
      </c>
      <c r="U72" s="84">
        <f t="shared" si="17"/>
        <v>-1.9951111532484411E-2</v>
      </c>
      <c r="V72" s="32"/>
      <c r="W72" s="35"/>
    </row>
    <row r="73" spans="1:23" s="3" customFormat="1" ht="14.1" customHeight="1" x14ac:dyDescent="0.3">
      <c r="A73" s="71" t="s">
        <v>9</v>
      </c>
      <c r="B73" s="83">
        <f>IF(B42=0,"",(B11/B42 -1))</f>
        <v>4.0403899429879431E-3</v>
      </c>
      <c r="C73" s="83">
        <f t="shared" si="17"/>
        <v>-3.0807763267746147E-2</v>
      </c>
      <c r="D73" s="83">
        <f t="shared" si="17"/>
        <v>-0.12138213087248317</v>
      </c>
      <c r="E73" s="83">
        <f t="shared" si="17"/>
        <v>-0.1199114694490554</v>
      </c>
      <c r="F73" s="83">
        <f t="shared" si="17"/>
        <v>0.16193931398416894</v>
      </c>
      <c r="G73" s="83">
        <f t="shared" si="17"/>
        <v>-3.6711824719852792E-2</v>
      </c>
      <c r="H73" s="83">
        <f t="shared" si="17"/>
        <v>6.835056789286309E-2</v>
      </c>
      <c r="I73" s="83">
        <f t="shared" si="17"/>
        <v>0.22193308550185864</v>
      </c>
      <c r="J73" s="83">
        <f t="shared" si="17"/>
        <v>2.8624661246612559E-2</v>
      </c>
      <c r="K73" s="83">
        <f t="shared" si="17"/>
        <v>4.8694686169227896E-2</v>
      </c>
      <c r="L73" s="83">
        <f t="shared" si="17"/>
        <v>-0.66317169069462645</v>
      </c>
      <c r="M73" s="83">
        <f t="shared" si="17"/>
        <v>-1.2209688122096773E-3</v>
      </c>
      <c r="N73" s="83">
        <f t="shared" si="17"/>
        <v>-5.1627809832128002E-2</v>
      </c>
      <c r="O73" s="83">
        <f t="shared" si="17"/>
        <v>0.39348789882985691</v>
      </c>
      <c r="P73" s="83">
        <f t="shared" si="17"/>
        <v>2.5882352941176467E-2</v>
      </c>
      <c r="Q73" s="83">
        <f t="shared" si="17"/>
        <v>4.4842463067067628E-2</v>
      </c>
      <c r="R73" s="83">
        <f t="shared" si="17"/>
        <v>-2.0550015110305186E-2</v>
      </c>
      <c r="S73" s="83">
        <f t="shared" si="17"/>
        <v>-0.34364879453040664</v>
      </c>
      <c r="T73" s="83">
        <f t="shared" si="17"/>
        <v>-0.11880244088482073</v>
      </c>
      <c r="U73" s="83">
        <f t="shared" si="17"/>
        <v>-5.4630271377797968E-3</v>
      </c>
      <c r="V73" s="32"/>
    </row>
    <row r="74" spans="1:23" s="3" customFormat="1" ht="14.1" customHeight="1" x14ac:dyDescent="0.3">
      <c r="A74" s="73" t="s">
        <v>10</v>
      </c>
      <c r="B74" s="84">
        <f t="shared" ref="B74:U76" si="18">IF(B43=0,"",(B12/B43 -1))</f>
        <v>3.3361972986637012E-2</v>
      </c>
      <c r="C74" s="84">
        <f t="shared" si="18"/>
        <v>-2.6195678285041435E-3</v>
      </c>
      <c r="D74" s="84">
        <f t="shared" si="18"/>
        <v>-3.7470725995316201E-2</v>
      </c>
      <c r="E74" s="84">
        <f t="shared" si="18"/>
        <v>2.7872055949809793E-2</v>
      </c>
      <c r="F74" s="84">
        <f t="shared" si="18"/>
        <v>0.39347711730668067</v>
      </c>
      <c r="G74" s="84">
        <f t="shared" si="18"/>
        <v>-2.8238149577061722E-2</v>
      </c>
      <c r="H74" s="84">
        <f t="shared" si="18"/>
        <v>0.19733292222307863</v>
      </c>
      <c r="I74" s="84">
        <f t="shared" si="18"/>
        <v>3.250039538193894E-2</v>
      </c>
      <c r="J74" s="84">
        <f t="shared" si="18"/>
        <v>-0.21906300484652663</v>
      </c>
      <c r="K74" s="84">
        <f t="shared" si="18"/>
        <v>0.12541118421052633</v>
      </c>
      <c r="L74" s="84">
        <f t="shared" si="18"/>
        <v>-0.40606060606060601</v>
      </c>
      <c r="M74" s="84">
        <f t="shared" si="18"/>
        <v>0.11974273283309156</v>
      </c>
      <c r="N74" s="84">
        <f t="shared" si="18"/>
        <v>-6.8434032059186189E-2</v>
      </c>
      <c r="O74" s="84">
        <f t="shared" si="18"/>
        <v>0.51551094890510951</v>
      </c>
      <c r="P74" s="84">
        <f t="shared" si="18"/>
        <v>-5.1470588235294157E-2</v>
      </c>
      <c r="Q74" s="84">
        <f t="shared" si="18"/>
        <v>-5.3874187925844197E-3</v>
      </c>
      <c r="R74" s="84">
        <f t="shared" si="18"/>
        <v>0.58760429082240773</v>
      </c>
      <c r="S74" s="84">
        <f t="shared" si="18"/>
        <v>-0.3849315068493151</v>
      </c>
      <c r="T74" s="84">
        <f t="shared" si="18"/>
        <v>-3.2492549247655766E-2</v>
      </c>
      <c r="U74" s="84">
        <f t="shared" si="18"/>
        <v>2.103177332278805E-2</v>
      </c>
      <c r="V74" s="32"/>
      <c r="W74" s="35"/>
    </row>
    <row r="75" spans="1:23" s="3" customFormat="1" ht="14.1" customHeight="1" x14ac:dyDescent="0.3">
      <c r="A75" s="71" t="s">
        <v>11</v>
      </c>
      <c r="B75" s="83">
        <f t="shared" si="18"/>
        <v>3.9888329435781911E-2</v>
      </c>
      <c r="C75" s="83">
        <f t="shared" si="18"/>
        <v>-1.866317358073355E-2</v>
      </c>
      <c r="D75" s="83">
        <f t="shared" si="18"/>
        <v>-2.2593506740079761E-2</v>
      </c>
      <c r="E75" s="83">
        <f t="shared" si="18"/>
        <v>7.9890435973521967E-3</v>
      </c>
      <c r="F75" s="83">
        <f t="shared" si="18"/>
        <v>0.13724183877415053</v>
      </c>
      <c r="G75" s="83">
        <f t="shared" si="18"/>
        <v>1.5983038408219796E-2</v>
      </c>
      <c r="H75" s="83">
        <f t="shared" si="18"/>
        <v>0.12213328909716759</v>
      </c>
      <c r="I75" s="83">
        <f t="shared" si="18"/>
        <v>7.5915005148366577E-2</v>
      </c>
      <c r="J75" s="83">
        <f t="shared" si="18"/>
        <v>1.5405224380442117E-2</v>
      </c>
      <c r="K75" s="83">
        <f t="shared" si="18"/>
        <v>-9.8881695114773405E-2</v>
      </c>
      <c r="L75" s="83">
        <f t="shared" si="18"/>
        <v>1.5925925925925926</v>
      </c>
      <c r="M75" s="83">
        <f t="shared" si="18"/>
        <v>0.18377848566527821</v>
      </c>
      <c r="N75" s="83">
        <f t="shared" si="18"/>
        <v>-0.17082420360694417</v>
      </c>
      <c r="O75" s="83">
        <f t="shared" si="18"/>
        <v>0.66859743483657419</v>
      </c>
      <c r="P75" s="83">
        <f t="shared" si="18"/>
        <v>3.0158730158730052E-2</v>
      </c>
      <c r="Q75" s="83">
        <f t="shared" si="18"/>
        <v>-5.3066622582245038E-2</v>
      </c>
      <c r="R75" s="83">
        <f t="shared" si="18"/>
        <v>6.466876971608837E-2</v>
      </c>
      <c r="S75" s="83">
        <f t="shared" si="18"/>
        <v>-0.35455192034139404</v>
      </c>
      <c r="T75" s="83">
        <f t="shared" si="18"/>
        <v>-4.7077197679607274E-2</v>
      </c>
      <c r="U75" s="83">
        <f t="shared" si="18"/>
        <v>1.8079795732709458E-2</v>
      </c>
      <c r="V75" s="32"/>
    </row>
    <row r="76" spans="1:23" s="3" customFormat="1" ht="14.1" customHeight="1" thickBot="1" x14ac:dyDescent="0.35">
      <c r="A76" s="93" t="s">
        <v>12</v>
      </c>
      <c r="B76" s="97">
        <f t="shared" si="18"/>
        <v>8.0334969679468626E-2</v>
      </c>
      <c r="C76" s="97">
        <f t="shared" si="18"/>
        <v>3.7873331412657363E-2</v>
      </c>
      <c r="D76" s="97">
        <f t="shared" si="18"/>
        <v>3.1046177928515606E-2</v>
      </c>
      <c r="E76" s="97">
        <f t="shared" si="18"/>
        <v>9.9906629318394113E-2</v>
      </c>
      <c r="F76" s="97">
        <f t="shared" si="18"/>
        <v>-1</v>
      </c>
      <c r="G76" s="97">
        <f t="shared" si="18"/>
        <v>7.4645063960817604E-2</v>
      </c>
      <c r="H76" s="97">
        <f t="shared" si="18"/>
        <v>0.10026904389029445</v>
      </c>
      <c r="I76" s="97">
        <f t="shared" si="18"/>
        <v>3.4253531529867987E-2</v>
      </c>
      <c r="J76" s="97">
        <f t="shared" si="18"/>
        <v>1.2010113780025256E-2</v>
      </c>
      <c r="K76" s="97">
        <f t="shared" si="18"/>
        <v>6.0333761232349126E-2</v>
      </c>
      <c r="L76" s="97">
        <f t="shared" si="18"/>
        <v>0.25471698113207553</v>
      </c>
      <c r="M76" s="97">
        <f t="shared" si="18"/>
        <v>0.12353500158378217</v>
      </c>
      <c r="N76" s="97">
        <f t="shared" si="18"/>
        <v>-8.0552279192395715E-2</v>
      </c>
      <c r="O76" s="97">
        <f t="shared" si="18"/>
        <v>0.59472817133443168</v>
      </c>
      <c r="P76" s="97">
        <f t="shared" si="18"/>
        <v>5.5033557046979764E-2</v>
      </c>
      <c r="Q76" s="97">
        <f t="shared" si="18"/>
        <v>-1.5842718075968709E-2</v>
      </c>
      <c r="R76" s="97">
        <f t="shared" si="18"/>
        <v>0.36324786324786329</v>
      </c>
      <c r="S76" s="97">
        <f t="shared" si="18"/>
        <v>-0.19166973829708811</v>
      </c>
      <c r="T76" s="97">
        <f t="shared" si="18"/>
        <v>-8.9896876401135861E-2</v>
      </c>
      <c r="U76" s="97">
        <f t="shared" si="18"/>
        <v>5.792741223520026E-2</v>
      </c>
      <c r="V76" s="32"/>
      <c r="W76" s="35"/>
    </row>
    <row r="77" spans="1:23" s="40" customFormat="1" ht="14.1" customHeight="1" thickTop="1" x14ac:dyDescent="0.3">
      <c r="A77" s="75" t="str">
        <f>A15</f>
        <v>Σύνολο</v>
      </c>
      <c r="B77" s="85">
        <f>IF(B47=0,"",(B15/B47 -1))</f>
        <v>-5.1340881042546194E-2</v>
      </c>
      <c r="C77" s="85">
        <f t="shared" ref="C77:U77" si="19">IF(C47=0,"",(C15/C47 -1))</f>
        <v>-0.10641943788946606</v>
      </c>
      <c r="D77" s="85">
        <f t="shared" si="19"/>
        <v>-0.12604584212157255</v>
      </c>
      <c r="E77" s="85">
        <f t="shared" si="19"/>
        <v>-7.0194085700557629E-2</v>
      </c>
      <c r="F77" s="85">
        <f t="shared" si="19"/>
        <v>0.12761767215912823</v>
      </c>
      <c r="G77" s="85">
        <f t="shared" si="19"/>
        <v>-7.1414923974878142E-2</v>
      </c>
      <c r="H77" s="85">
        <f t="shared" si="19"/>
        <v>8.571972248315296E-3</v>
      </c>
      <c r="I77" s="85">
        <f t="shared" si="19"/>
        <v>2.2323224439067424E-2</v>
      </c>
      <c r="J77" s="85">
        <f t="shared" si="19"/>
        <v>-3.8212944361952994E-2</v>
      </c>
      <c r="K77" s="85">
        <f t="shared" si="19"/>
        <v>-4.1059348257538542E-2</v>
      </c>
      <c r="L77" s="85">
        <f t="shared" si="19"/>
        <v>-0.55796400232243082</v>
      </c>
      <c r="M77" s="85">
        <f t="shared" si="19"/>
        <v>-5.8005159679110352E-2</v>
      </c>
      <c r="N77" s="85">
        <f t="shared" si="19"/>
        <v>-0.21725310479791304</v>
      </c>
      <c r="O77" s="85">
        <f t="shared" si="19"/>
        <v>0.34602828111115413</v>
      </c>
      <c r="P77" s="85">
        <f t="shared" si="19"/>
        <v>1.8729709481395185E-2</v>
      </c>
      <c r="Q77" s="85">
        <f t="shared" si="19"/>
        <v>-4.0079809577149295E-2</v>
      </c>
      <c r="R77" s="85">
        <f t="shared" si="19"/>
        <v>-7.8734529586577895E-2</v>
      </c>
      <c r="S77" s="85">
        <f t="shared" si="19"/>
        <v>-0.35335199646382787</v>
      </c>
      <c r="T77" s="85">
        <f t="shared" si="19"/>
        <v>-8.8486676721970858E-2</v>
      </c>
      <c r="U77" s="85">
        <f t="shared" si="19"/>
        <v>-6.8794966294521087E-2</v>
      </c>
      <c r="V77" s="39"/>
    </row>
    <row r="78" spans="1:23" s="22" customFormat="1" ht="14.1" customHeight="1" x14ac:dyDescent="0.25">
      <c r="A78" s="49" t="s">
        <v>55</v>
      </c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</row>
    <row r="79" spans="1:23" s="22" customFormat="1" ht="14.1" customHeight="1" x14ac:dyDescent="0.25">
      <c r="A79" s="49" t="s">
        <v>33</v>
      </c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</row>
    <row r="80" spans="1:23" s="3" customFormat="1" ht="15" customHeight="1" x14ac:dyDescent="0.3">
      <c r="A80" s="88"/>
      <c r="B80" s="89"/>
      <c r="C80" s="89"/>
      <c r="D80" s="89"/>
      <c r="E80" s="89"/>
      <c r="F80" s="89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</row>
    <row r="81" spans="1:21" s="3" customFormat="1" ht="15" customHeight="1" x14ac:dyDescent="0.3">
      <c r="A81" s="88"/>
      <c r="B81" s="89"/>
      <c r="C81" s="89"/>
      <c r="D81" s="89"/>
      <c r="E81" s="89"/>
      <c r="F81" s="89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</row>
    <row r="82" spans="1:21" ht="15" customHeight="1" x14ac:dyDescent="0.3">
      <c r="A82" s="90"/>
    </row>
    <row r="83" spans="1:21" ht="15" customHeight="1" x14ac:dyDescent="0.3">
      <c r="A83" s="90"/>
    </row>
    <row r="85" spans="1:21" ht="15" customHeight="1" x14ac:dyDescent="0.3">
      <c r="B85" s="92"/>
      <c r="C85" s="92"/>
    </row>
    <row r="86" spans="1:21" ht="15" customHeight="1" x14ac:dyDescent="0.3">
      <c r="B86" s="78"/>
      <c r="C86" s="78"/>
    </row>
    <row r="87" spans="1:21" ht="15" customHeight="1" x14ac:dyDescent="0.3">
      <c r="B87" s="78"/>
      <c r="C87" s="78"/>
    </row>
    <row r="88" spans="1:21" ht="15" customHeight="1" x14ac:dyDescent="0.3">
      <c r="B88" s="78"/>
      <c r="C88" s="78"/>
    </row>
    <row r="89" spans="1:21" ht="15" customHeight="1" x14ac:dyDescent="0.3">
      <c r="B89" s="78"/>
      <c r="C89" s="78"/>
    </row>
  </sheetData>
  <conditionalFormatting sqref="B16:P1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25" right="0.25" top="0.75" bottom="0.75" header="0.3" footer="0.3"/>
  <pageSetup paperSize="9" scale="45" orientation="landscape" verticalDpi="59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38DD5-1271-4243-B394-2BF92179EDBD}">
  <sheetPr>
    <pageSetUpPr fitToPage="1"/>
  </sheetPr>
  <dimension ref="A1:U36"/>
  <sheetViews>
    <sheetView showGridLines="0" showZeros="0" zoomScaleNormal="100" workbookViewId="0"/>
  </sheetViews>
  <sheetFormatPr defaultRowHeight="15" customHeight="1" x14ac:dyDescent="0.3"/>
  <cols>
    <col min="1" max="1" width="20" style="9" customWidth="1"/>
    <col min="2" max="16" width="10.6640625" style="15" customWidth="1"/>
    <col min="17" max="17" width="10.6640625" style="9" customWidth="1"/>
    <col min="18" max="21" width="8.88671875" style="9"/>
  </cols>
  <sheetData>
    <row r="1" spans="1:21" s="3" customFormat="1" ht="14.1" customHeight="1" x14ac:dyDescent="0.3">
      <c r="A1" s="11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15"/>
      <c r="P1" s="15"/>
      <c r="Q1" s="9"/>
      <c r="R1" s="9"/>
      <c r="S1" s="9"/>
      <c r="T1" s="9"/>
      <c r="U1" s="9"/>
    </row>
    <row r="2" spans="1:21" ht="15" customHeight="1" x14ac:dyDescent="0.3">
      <c r="A2" s="10" t="s">
        <v>66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21" s="2" customFormat="1" ht="14.1" customHeight="1" x14ac:dyDescent="0.3">
      <c r="A3" s="26" t="s">
        <v>64</v>
      </c>
      <c r="B3" s="107" t="s">
        <v>57</v>
      </c>
      <c r="C3" s="108"/>
      <c r="D3" s="108"/>
      <c r="E3" s="108"/>
      <c r="F3" s="109"/>
      <c r="G3" s="107" t="s">
        <v>58</v>
      </c>
      <c r="H3" s="108"/>
      <c r="I3" s="108"/>
      <c r="J3" s="108"/>
      <c r="K3" s="108"/>
      <c r="L3" s="107" t="s">
        <v>60</v>
      </c>
      <c r="M3" s="108"/>
      <c r="N3" s="108"/>
      <c r="O3" s="108"/>
      <c r="P3" s="108"/>
      <c r="Q3" s="19"/>
      <c r="R3" s="19"/>
      <c r="S3" s="19"/>
      <c r="T3" s="19"/>
      <c r="U3" s="19"/>
    </row>
    <row r="4" spans="1:21" s="2" customFormat="1" ht="14.1" customHeight="1" x14ac:dyDescent="0.3">
      <c r="A4" s="30"/>
      <c r="B4" s="27">
        <f>'table 3'!A2</f>
        <v>2022</v>
      </c>
      <c r="C4" s="27">
        <f>'table 3'!A17</f>
        <v>2021</v>
      </c>
      <c r="D4" s="27">
        <f>'table 3'!A33</f>
        <v>2019</v>
      </c>
      <c r="E4" s="27" t="str">
        <f>'table 3'!A49</f>
        <v>Δ2022/21</v>
      </c>
      <c r="F4" s="27" t="str">
        <f>'table 3'!A64</f>
        <v>Δ2022/19</v>
      </c>
      <c r="G4" s="27">
        <f>B4</f>
        <v>2022</v>
      </c>
      <c r="H4" s="27">
        <f t="shared" ref="H4:K4" si="0">C4</f>
        <v>2021</v>
      </c>
      <c r="I4" s="27">
        <f t="shared" si="0"/>
        <v>2019</v>
      </c>
      <c r="J4" s="27" t="str">
        <f t="shared" si="0"/>
        <v>Δ2022/21</v>
      </c>
      <c r="K4" s="27" t="str">
        <f t="shared" si="0"/>
        <v>Δ2022/19</v>
      </c>
      <c r="L4" s="27">
        <f>B4</f>
        <v>2022</v>
      </c>
      <c r="M4" s="27">
        <f t="shared" ref="M4:P4" si="1">C4</f>
        <v>2021</v>
      </c>
      <c r="N4" s="27">
        <f t="shared" si="1"/>
        <v>2019</v>
      </c>
      <c r="O4" s="27" t="str">
        <f t="shared" si="1"/>
        <v>Δ2022/21</v>
      </c>
      <c r="P4" s="27" t="str">
        <f t="shared" si="1"/>
        <v>Δ2022/19</v>
      </c>
      <c r="Q4" s="19"/>
      <c r="R4" s="19"/>
      <c r="S4" s="19"/>
      <c r="T4" s="19"/>
      <c r="U4" s="19"/>
    </row>
    <row r="5" spans="1:21" s="3" customFormat="1" ht="14.1" customHeight="1" x14ac:dyDescent="0.3">
      <c r="A5" s="33" t="s">
        <v>1</v>
      </c>
      <c r="B5" s="34">
        <f>'table 3'!U3-'table 3'!B3</f>
        <v>155682</v>
      </c>
      <c r="C5" s="34">
        <f>'table 3'!U18-'table 3'!B18</f>
        <v>53421</v>
      </c>
      <c r="D5" s="34">
        <f>'table 3'!U34-'table 3'!B34</f>
        <v>247663</v>
      </c>
      <c r="E5" s="46">
        <f>IFERROR(B5/C5-1,"")</f>
        <v>1.914247206154883</v>
      </c>
      <c r="F5" s="60">
        <f>IFERROR(B5/D5-1,"")</f>
        <v>-0.3713958080133084</v>
      </c>
      <c r="G5" s="34">
        <f>SUM('table 3'!D3:F3)</f>
        <v>26405</v>
      </c>
      <c r="H5" s="34">
        <f>SUM('table 3'!D18:F18)</f>
        <v>9738</v>
      </c>
      <c r="I5" s="34">
        <f>SUM('table 3'!D34:F34)</f>
        <v>36905</v>
      </c>
      <c r="J5" s="46">
        <f>IFERROR(G5/H5-1,"")</f>
        <v>1.7115424111727253</v>
      </c>
      <c r="K5" s="60">
        <f>IFERROR(G5/I5-1,"")</f>
        <v>-0.2845142934561713</v>
      </c>
      <c r="L5" s="34">
        <f>SUM('table 3'!M3:O3)</f>
        <v>11327</v>
      </c>
      <c r="M5" s="34">
        <f>SUM('table 3'!M18:O18)</f>
        <v>4782</v>
      </c>
      <c r="N5" s="34">
        <f>SUM('table 3'!M34:O34)</f>
        <v>22894</v>
      </c>
      <c r="O5" s="46">
        <f>IFERROR(L5/M5-1,"")</f>
        <v>1.3686741948975323</v>
      </c>
      <c r="P5" s="60">
        <f>IFERROR(L5/N5-1,"")</f>
        <v>-0.5052415480038438</v>
      </c>
      <c r="Q5" s="9"/>
      <c r="R5" s="9"/>
      <c r="S5" s="9"/>
      <c r="T5" s="9"/>
      <c r="U5" s="9"/>
    </row>
    <row r="6" spans="1:21" s="3" customFormat="1" ht="14.1" customHeight="1" x14ac:dyDescent="0.3">
      <c r="A6" s="30" t="s">
        <v>2</v>
      </c>
      <c r="B6" s="31">
        <f>'table 3'!U4-'table 3'!B4</f>
        <v>167566</v>
      </c>
      <c r="C6" s="31">
        <f>'table 3'!U19-'table 3'!B19</f>
        <v>50041</v>
      </c>
      <c r="D6" s="31">
        <f>'table 3'!U35-'table 3'!B35</f>
        <v>239370</v>
      </c>
      <c r="E6" s="45">
        <f>IFERROR(B6/C6-1,"")</f>
        <v>2.3485741691812714</v>
      </c>
      <c r="F6" s="61">
        <f>IFERROR(B6/D6-1,"")</f>
        <v>-0.29997075656932781</v>
      </c>
      <c r="G6" s="31">
        <f>SUM('table 3'!D4:F4)</f>
        <v>24948</v>
      </c>
      <c r="H6" s="31">
        <f>SUM('table 3'!D19:F19)</f>
        <v>8326</v>
      </c>
      <c r="I6" s="31">
        <f>SUM('table 3'!D35:F35)</f>
        <v>32894</v>
      </c>
      <c r="J6" s="45">
        <f>IFERROR(G6/H6-1,"")</f>
        <v>1.9963968292097047</v>
      </c>
      <c r="K6" s="61">
        <f>IFERROR(G6/I6-1,"")</f>
        <v>-0.24156381102936708</v>
      </c>
      <c r="L6" s="31">
        <f>SUM('table 3'!M4:O4)</f>
        <v>13968</v>
      </c>
      <c r="M6" s="31">
        <f>SUM('table 3'!M19:O19)</f>
        <v>4107</v>
      </c>
      <c r="N6" s="31">
        <f>SUM('table 3'!M35:O35)</f>
        <v>23659</v>
      </c>
      <c r="O6" s="45">
        <f>IFERROR(L6/M6-1,"")</f>
        <v>2.4010226442658875</v>
      </c>
      <c r="P6" s="61">
        <f>IFERROR(L6/N6-1,"")</f>
        <v>-0.40961156430956502</v>
      </c>
      <c r="Q6" s="9"/>
      <c r="R6" s="9"/>
      <c r="S6" s="9"/>
      <c r="T6" s="9"/>
      <c r="U6" s="9"/>
    </row>
    <row r="7" spans="1:21" s="3" customFormat="1" ht="14.1" customHeight="1" x14ac:dyDescent="0.3">
      <c r="A7" s="33" t="s">
        <v>3</v>
      </c>
      <c r="B7" s="34">
        <f>'table 3'!U5-'table 3'!B5</f>
        <v>212415</v>
      </c>
      <c r="C7" s="34">
        <f>'table 3'!U20-'table 3'!B20</f>
        <v>59467</v>
      </c>
      <c r="D7" s="34">
        <f>'table 3'!U36-'table 3'!B36</f>
        <v>286069</v>
      </c>
      <c r="E7" s="46">
        <f t="shared" ref="E7:E16" si="2">IFERROR(B7/C7-1,"")</f>
        <v>2.5719810987606571</v>
      </c>
      <c r="F7" s="60">
        <f t="shared" ref="F7:F16" si="3">IFERROR(B7/D7-1,"")</f>
        <v>-0.25746935179974062</v>
      </c>
      <c r="G7" s="34">
        <f>SUM('table 3'!D5:F5)</f>
        <v>31986</v>
      </c>
      <c r="H7" s="34">
        <f>SUM('table 3'!D20:F20)</f>
        <v>10214</v>
      </c>
      <c r="I7" s="34">
        <f>SUM('table 3'!D36:F36)</f>
        <v>39326</v>
      </c>
      <c r="J7" s="46">
        <f t="shared" ref="J7:J16" si="4">IFERROR(G7/H7-1,"")</f>
        <v>2.1315841002545524</v>
      </c>
      <c r="K7" s="60">
        <f t="shared" ref="K7:K16" si="5">IFERROR(G7/I7-1,"")</f>
        <v>-0.18664496770584349</v>
      </c>
      <c r="L7" s="34">
        <f>SUM('table 3'!M5:O5)</f>
        <v>23497</v>
      </c>
      <c r="M7" s="34">
        <f>SUM('table 3'!M20:O20)</f>
        <v>5646</v>
      </c>
      <c r="N7" s="34">
        <f>SUM('table 3'!M36:O36)</f>
        <v>36240</v>
      </c>
      <c r="O7" s="46">
        <f t="shared" ref="O7:O16" si="6">IFERROR(L7/M7-1,"")</f>
        <v>3.1617074034714845</v>
      </c>
      <c r="P7" s="60">
        <f t="shared" ref="P7:P16" si="7">IFERROR(L7/N7-1,"")</f>
        <v>-0.35162803532008835</v>
      </c>
      <c r="Q7" s="9"/>
      <c r="R7" s="9"/>
      <c r="S7" s="9"/>
      <c r="T7" s="9"/>
      <c r="U7" s="9"/>
    </row>
    <row r="8" spans="1:21" s="3" customFormat="1" ht="14.1" customHeight="1" x14ac:dyDescent="0.3">
      <c r="A8" s="30" t="s">
        <v>4</v>
      </c>
      <c r="B8" s="31">
        <f>'table 3'!U6-'table 3'!B6</f>
        <v>302607</v>
      </c>
      <c r="C8" s="31">
        <f>'table 3'!U21-'table 3'!B21</f>
        <v>84563</v>
      </c>
      <c r="D8" s="31">
        <f>'table 3'!U37-'table 3'!B37</f>
        <v>326971</v>
      </c>
      <c r="E8" s="45">
        <f t="shared" si="2"/>
        <v>2.5784799498598678</v>
      </c>
      <c r="F8" s="61">
        <f t="shared" si="3"/>
        <v>-7.4514253557654953E-2</v>
      </c>
      <c r="G8" s="31">
        <f>SUM('table 3'!D6:F6)</f>
        <v>43608</v>
      </c>
      <c r="H8" s="31">
        <f>SUM('table 3'!D21:F21)</f>
        <v>14123</v>
      </c>
      <c r="I8" s="31">
        <f>SUM('table 3'!D37:F37)</f>
        <v>47684</v>
      </c>
      <c r="J8" s="45">
        <f t="shared" si="4"/>
        <v>2.0877292359980175</v>
      </c>
      <c r="K8" s="61">
        <f t="shared" si="5"/>
        <v>-8.547940609009308E-2</v>
      </c>
      <c r="L8" s="31">
        <f>SUM('table 3'!M6:O6)</f>
        <v>63276</v>
      </c>
      <c r="M8" s="31">
        <f>SUM('table 3'!M21:O21)</f>
        <v>10464</v>
      </c>
      <c r="N8" s="31">
        <f>SUM('table 3'!M37:O37)</f>
        <v>72324</v>
      </c>
      <c r="O8" s="45">
        <f t="shared" si="6"/>
        <v>5.0470183486238529</v>
      </c>
      <c r="P8" s="61">
        <f t="shared" si="7"/>
        <v>-0.12510370001659199</v>
      </c>
      <c r="Q8" s="9"/>
      <c r="R8" s="9"/>
      <c r="S8" s="9"/>
      <c r="T8" s="9"/>
      <c r="U8" s="9"/>
    </row>
    <row r="9" spans="1:21" s="3" customFormat="1" ht="14.1" customHeight="1" x14ac:dyDescent="0.3">
      <c r="A9" s="33" t="s">
        <v>5</v>
      </c>
      <c r="B9" s="34">
        <f>'table 3'!U7-'table 3'!B7</f>
        <v>297679</v>
      </c>
      <c r="C9" s="34">
        <f>'table 3'!U22-'table 3'!B22</f>
        <v>146723</v>
      </c>
      <c r="D9" s="34">
        <f>'table 3'!U38-'table 3'!B38</f>
        <v>371363</v>
      </c>
      <c r="E9" s="46">
        <f t="shared" si="2"/>
        <v>1.0288502825051289</v>
      </c>
      <c r="F9" s="60">
        <f t="shared" si="3"/>
        <v>-0.19841502788376875</v>
      </c>
      <c r="G9" s="34">
        <f>SUM('table 3'!D7:F7)</f>
        <v>42464</v>
      </c>
      <c r="H9" s="34">
        <f>SUM('table 3'!D22:F22)</f>
        <v>25052</v>
      </c>
      <c r="I9" s="34">
        <f>SUM('table 3'!D38:F38)</f>
        <v>50294</v>
      </c>
      <c r="J9" s="46">
        <f t="shared" si="4"/>
        <v>0.69503432859651926</v>
      </c>
      <c r="K9" s="60">
        <f t="shared" si="5"/>
        <v>-0.15568457470075958</v>
      </c>
      <c r="L9" s="34">
        <f>SUM('table 3'!M7:O7)</f>
        <v>49260</v>
      </c>
      <c r="M9" s="34">
        <f>SUM('table 3'!M22:O22)</f>
        <v>25283</v>
      </c>
      <c r="N9" s="34">
        <f>SUM('table 3'!M38:O38)</f>
        <v>105596</v>
      </c>
      <c r="O9" s="46">
        <f t="shared" si="6"/>
        <v>0.9483447375706997</v>
      </c>
      <c r="P9" s="60">
        <f t="shared" si="7"/>
        <v>-0.53350505700973527</v>
      </c>
      <c r="Q9" s="9"/>
      <c r="R9" s="9"/>
      <c r="S9" s="9"/>
      <c r="T9" s="9"/>
      <c r="U9" s="9"/>
    </row>
    <row r="10" spans="1:21" s="3" customFormat="1" ht="14.1" customHeight="1" x14ac:dyDescent="0.3">
      <c r="A10" s="30" t="s">
        <v>6</v>
      </c>
      <c r="B10" s="31">
        <f>'table 3'!U8-'table 3'!B8</f>
        <v>425716</v>
      </c>
      <c r="C10" s="31">
        <f>'table 3'!U23-'table 3'!B23</f>
        <v>256567</v>
      </c>
      <c r="D10" s="31">
        <f>'table 3'!U39-'table 3'!B39</f>
        <v>428769</v>
      </c>
      <c r="E10" s="45">
        <f t="shared" si="2"/>
        <v>0.65927808330767412</v>
      </c>
      <c r="F10" s="61">
        <f t="shared" si="3"/>
        <v>-7.1203841695645087E-3</v>
      </c>
      <c r="G10" s="31">
        <f>SUM('table 3'!D8:F8)</f>
        <v>50023</v>
      </c>
      <c r="H10" s="31">
        <f>SUM('table 3'!D23:F23)</f>
        <v>35521</v>
      </c>
      <c r="I10" s="31">
        <f>SUM('table 3'!D39:F39)</f>
        <v>53778</v>
      </c>
      <c r="J10" s="45">
        <f t="shared" si="4"/>
        <v>0.40826553306494739</v>
      </c>
      <c r="K10" s="61">
        <f t="shared" si="5"/>
        <v>-6.9824091635985019E-2</v>
      </c>
      <c r="L10" s="31">
        <f>SUM('table 3'!M8:O8)</f>
        <v>135980</v>
      </c>
      <c r="M10" s="31">
        <f>SUM('table 3'!M23:O23)</f>
        <v>66389</v>
      </c>
      <c r="N10" s="31">
        <f>SUM('table 3'!M39:O39)</f>
        <v>135368</v>
      </c>
      <c r="O10" s="45">
        <f t="shared" si="6"/>
        <v>1.0482308816219557</v>
      </c>
      <c r="P10" s="61">
        <f t="shared" si="7"/>
        <v>4.5210093966077114E-3</v>
      </c>
      <c r="Q10" s="9"/>
      <c r="R10" s="9"/>
      <c r="S10" s="9"/>
      <c r="T10" s="9"/>
      <c r="U10" s="9"/>
    </row>
    <row r="11" spans="1:21" s="3" customFormat="1" ht="14.1" customHeight="1" x14ac:dyDescent="0.3">
      <c r="A11" s="33" t="s">
        <v>7</v>
      </c>
      <c r="B11" s="34">
        <f>'table 3'!U9-'table 3'!B9</f>
        <v>488419</v>
      </c>
      <c r="C11" s="34">
        <f>'table 3'!U24-'table 3'!B24</f>
        <v>394843</v>
      </c>
      <c r="D11" s="34">
        <f>'table 3'!U40-'table 3'!B40</f>
        <v>497720</v>
      </c>
      <c r="E11" s="46">
        <f t="shared" si="2"/>
        <v>0.23699546401987615</v>
      </c>
      <c r="F11" s="60">
        <f t="shared" si="3"/>
        <v>-1.8687213694446703E-2</v>
      </c>
      <c r="G11" s="34">
        <f>SUM('table 3'!D9:F9)</f>
        <v>64838</v>
      </c>
      <c r="H11" s="34">
        <f>SUM('table 3'!D24:F24)</f>
        <v>56758</v>
      </c>
      <c r="I11" s="34">
        <f>SUM('table 3'!D40:F40)</f>
        <v>68129</v>
      </c>
      <c r="J11" s="46">
        <f t="shared" si="4"/>
        <v>0.14235878642658295</v>
      </c>
      <c r="K11" s="60">
        <f t="shared" si="5"/>
        <v>-4.8305420599157434E-2</v>
      </c>
      <c r="L11" s="34">
        <f>SUM('table 3'!M9:O9)</f>
        <v>140391</v>
      </c>
      <c r="M11" s="34">
        <f>SUM('table 3'!M24:O24)</f>
        <v>108208</v>
      </c>
      <c r="N11" s="34">
        <f>SUM('table 3'!M40:O40)</f>
        <v>146016</v>
      </c>
      <c r="O11" s="46">
        <f t="shared" si="6"/>
        <v>0.29741793582729548</v>
      </c>
      <c r="P11" s="60">
        <f t="shared" si="7"/>
        <v>-3.8523175542406363E-2</v>
      </c>
      <c r="Q11" s="9"/>
      <c r="R11" s="9"/>
      <c r="S11" s="9"/>
      <c r="T11" s="9"/>
      <c r="U11" s="9"/>
    </row>
    <row r="12" spans="1:21" s="3" customFormat="1" ht="14.1" customHeight="1" x14ac:dyDescent="0.3">
      <c r="A12" s="30" t="s">
        <v>8</v>
      </c>
      <c r="B12" s="31">
        <f>'table 3'!U10-'table 3'!B10</f>
        <v>479891</v>
      </c>
      <c r="C12" s="31">
        <f>'table 3'!U25-'table 3'!B25</f>
        <v>406707</v>
      </c>
      <c r="D12" s="31">
        <f>'table 3'!U41-'table 3'!B41</f>
        <v>491964</v>
      </c>
      <c r="E12" s="45">
        <f t="shared" si="2"/>
        <v>0.17994280895091563</v>
      </c>
      <c r="F12" s="61">
        <f t="shared" si="3"/>
        <v>-2.4540413526192961E-2</v>
      </c>
      <c r="G12" s="31">
        <f>SUM('table 3'!D10:F10)</f>
        <v>63336</v>
      </c>
      <c r="H12" s="31">
        <f>SUM('table 3'!D25:F25)</f>
        <v>59907</v>
      </c>
      <c r="I12" s="31">
        <f>SUM('table 3'!D41:F41)</f>
        <v>69177</v>
      </c>
      <c r="J12" s="45">
        <f t="shared" si="4"/>
        <v>5.7238720016024924E-2</v>
      </c>
      <c r="K12" s="61">
        <f t="shared" si="5"/>
        <v>-8.4435578299145719E-2</v>
      </c>
      <c r="L12" s="31">
        <f>SUM('table 3'!M10:O10)</f>
        <v>140660</v>
      </c>
      <c r="M12" s="31">
        <f>SUM('table 3'!M25:O25)</f>
        <v>109596</v>
      </c>
      <c r="N12" s="31">
        <f>SUM('table 3'!M41:O41)</f>
        <v>143197</v>
      </c>
      <c r="O12" s="45">
        <f t="shared" si="6"/>
        <v>0.28344100149640505</v>
      </c>
      <c r="P12" s="61">
        <f t="shared" si="7"/>
        <v>-1.771685161001979E-2</v>
      </c>
      <c r="Q12" s="9"/>
      <c r="R12" s="9"/>
      <c r="S12" s="9"/>
      <c r="T12" s="9"/>
      <c r="U12" s="9"/>
    </row>
    <row r="13" spans="1:21" s="3" customFormat="1" ht="14.1" customHeight="1" x14ac:dyDescent="0.3">
      <c r="A13" s="33" t="s">
        <v>9</v>
      </c>
      <c r="B13" s="34">
        <f>'table 3'!U11-'table 3'!B11</f>
        <v>420706</v>
      </c>
      <c r="C13" s="34">
        <f>'table 3'!U26-'table 3'!B26</f>
        <v>318260</v>
      </c>
      <c r="D13" s="34">
        <f>'table 3'!U42-'table 3'!B42</f>
        <v>427125</v>
      </c>
      <c r="E13" s="46">
        <f t="shared" si="2"/>
        <v>0.32189404889084394</v>
      </c>
      <c r="F13" s="60">
        <f t="shared" si="3"/>
        <v>-1.5028387474392724E-2</v>
      </c>
      <c r="G13" s="34">
        <f>SUM('table 3'!D11:F11)</f>
        <v>48171</v>
      </c>
      <c r="H13" s="34">
        <f>SUM('table 3'!D26:F26)</f>
        <v>41510</v>
      </c>
      <c r="I13" s="34">
        <f>SUM('table 3'!D42:F42)</f>
        <v>53827</v>
      </c>
      <c r="J13" s="46">
        <f t="shared" si="4"/>
        <v>0.16046735726330996</v>
      </c>
      <c r="K13" s="60">
        <f t="shared" si="5"/>
        <v>-0.1050773775242908</v>
      </c>
      <c r="L13" s="34">
        <f>SUM('table 3'!M11:O11)</f>
        <v>129453</v>
      </c>
      <c r="M13" s="34">
        <f>SUM('table 3'!M26:O26)</f>
        <v>83359</v>
      </c>
      <c r="N13" s="34">
        <f>SUM('table 3'!M42:O42)</f>
        <v>128040</v>
      </c>
      <c r="O13" s="46">
        <f t="shared" si="6"/>
        <v>0.55295768903177822</v>
      </c>
      <c r="P13" s="60">
        <f t="shared" si="7"/>
        <v>1.1035613870665317E-2</v>
      </c>
      <c r="Q13" s="9"/>
      <c r="R13" s="9"/>
      <c r="S13" s="9"/>
      <c r="T13" s="9"/>
      <c r="U13" s="9"/>
    </row>
    <row r="14" spans="1:21" s="3" customFormat="1" ht="14.1" customHeight="1" x14ac:dyDescent="0.3">
      <c r="A14" s="30" t="s">
        <v>10</v>
      </c>
      <c r="B14" s="31">
        <f>'table 3'!U12-'table 3'!B12</f>
        <v>338578</v>
      </c>
      <c r="C14" s="31">
        <f>'table 3'!U27-'table 3'!B27</f>
        <v>271745</v>
      </c>
      <c r="D14" s="31">
        <f>'table 3'!U43-'table 3'!B43</f>
        <v>335975</v>
      </c>
      <c r="E14" s="45">
        <f t="shared" si="2"/>
        <v>0.24594012769324181</v>
      </c>
      <c r="F14" s="61">
        <f t="shared" si="3"/>
        <v>7.7476002678771305E-3</v>
      </c>
      <c r="G14" s="31">
        <f>SUM('table 3'!D12:F12)</f>
        <v>42646</v>
      </c>
      <c r="H14" s="31">
        <f>SUM('table 3'!D27:F27)</f>
        <v>39017</v>
      </c>
      <c r="I14" s="31">
        <f>SUM('table 3'!D43:F43)</f>
        <v>42795</v>
      </c>
      <c r="J14" s="45">
        <f t="shared" si="4"/>
        <v>9.3010738908680723E-2</v>
      </c>
      <c r="K14" s="61">
        <f t="shared" si="5"/>
        <v>-3.4817151536394864E-3</v>
      </c>
      <c r="L14" s="31">
        <f>SUM('table 3'!M12:O12)</f>
        <v>81970</v>
      </c>
      <c r="M14" s="31">
        <f>SUM('table 3'!M27:O27)</f>
        <v>52913</v>
      </c>
      <c r="N14" s="31">
        <f>SUM('table 3'!M43:O43)</f>
        <v>81353</v>
      </c>
      <c r="O14" s="45">
        <f t="shared" si="6"/>
        <v>0.5491467125281122</v>
      </c>
      <c r="P14" s="61">
        <f t="shared" si="7"/>
        <v>7.5842316816834288E-3</v>
      </c>
      <c r="Q14" s="9"/>
      <c r="R14" s="9"/>
      <c r="S14" s="9"/>
      <c r="T14" s="9"/>
      <c r="U14" s="9"/>
    </row>
    <row r="15" spans="1:21" s="3" customFormat="1" ht="14.1" customHeight="1" x14ac:dyDescent="0.3">
      <c r="A15" s="33" t="s">
        <v>11</v>
      </c>
      <c r="B15" s="34">
        <f>'table 3'!U13-'table 3'!B13</f>
        <v>259665</v>
      </c>
      <c r="C15" s="34">
        <f>'table 3'!U28-'table 3'!B28</f>
        <v>209208</v>
      </c>
      <c r="D15" s="34">
        <f>'table 3'!U44-'table 3'!B44</f>
        <v>260678</v>
      </c>
      <c r="E15" s="46">
        <f t="shared" si="2"/>
        <v>0.24118102558219578</v>
      </c>
      <c r="F15" s="60">
        <f t="shared" si="3"/>
        <v>-3.8860203009076777E-3</v>
      </c>
      <c r="G15" s="34">
        <f>SUM('table 3'!D13:F13)</f>
        <v>36279</v>
      </c>
      <c r="H15" s="34">
        <f>SUM('table 3'!D28:F28)</f>
        <v>29981</v>
      </c>
      <c r="I15" s="34">
        <f>SUM('table 3'!D44:F44)</f>
        <v>36598</v>
      </c>
      <c r="J15" s="46">
        <f t="shared" si="4"/>
        <v>0.21006637537106831</v>
      </c>
      <c r="K15" s="60">
        <f t="shared" si="5"/>
        <v>-8.7163232963549664E-3</v>
      </c>
      <c r="L15" s="34">
        <f>SUM('table 3'!M13:O13)</f>
        <v>28542</v>
      </c>
      <c r="M15" s="34">
        <f>SUM('table 3'!M28:O28)</f>
        <v>21936</v>
      </c>
      <c r="N15" s="34">
        <f>SUM('table 3'!M44:O44)</f>
        <v>30230</v>
      </c>
      <c r="O15" s="46">
        <f t="shared" si="6"/>
        <v>0.30114879649890591</v>
      </c>
      <c r="P15" s="60">
        <f t="shared" si="7"/>
        <v>-5.5838570956003974E-2</v>
      </c>
      <c r="Q15" s="9"/>
      <c r="R15" s="9"/>
      <c r="S15" s="9"/>
      <c r="T15" s="9"/>
      <c r="U15" s="9"/>
    </row>
    <row r="16" spans="1:21" s="3" customFormat="1" ht="14.1" customHeight="1" thickBot="1" x14ac:dyDescent="0.35">
      <c r="A16" s="98" t="s">
        <v>12</v>
      </c>
      <c r="B16" s="99">
        <f>'table 3'!U14-'table 3'!B14</f>
        <v>258191</v>
      </c>
      <c r="C16" s="99">
        <f>'table 3'!U29-'table 3'!B29</f>
        <v>209118</v>
      </c>
      <c r="D16" s="99">
        <f>'table 3'!U45-'table 3'!B45</f>
        <v>249188</v>
      </c>
      <c r="E16" s="100">
        <f t="shared" si="2"/>
        <v>0.23466655189892793</v>
      </c>
      <c r="F16" s="101">
        <f t="shared" si="3"/>
        <v>3.612934812270252E-2</v>
      </c>
      <c r="G16" s="99">
        <f>SUM('table 3'!D14:F14)</f>
        <v>37088</v>
      </c>
      <c r="H16" s="99">
        <f>SUM('table 3'!D29:F29)</f>
        <v>31693</v>
      </c>
      <c r="I16" s="99">
        <f>SUM('table 3'!D45:F45)</f>
        <v>36577</v>
      </c>
      <c r="J16" s="100">
        <f t="shared" si="4"/>
        <v>0.17022686397627229</v>
      </c>
      <c r="K16" s="101">
        <f t="shared" si="5"/>
        <v>1.3970527927386067E-2</v>
      </c>
      <c r="L16" s="99">
        <f>SUM('table 3'!M14:O14)</f>
        <v>19703</v>
      </c>
      <c r="M16" s="99">
        <f>SUM('table 3'!M29:O29)</f>
        <v>15141</v>
      </c>
      <c r="N16" s="99">
        <f>SUM('table 3'!M45:O45)</f>
        <v>19391</v>
      </c>
      <c r="O16" s="100">
        <f t="shared" si="6"/>
        <v>0.30130110296545798</v>
      </c>
      <c r="P16" s="101">
        <f t="shared" si="7"/>
        <v>1.6089938631323797E-2</v>
      </c>
      <c r="Q16" s="9"/>
      <c r="R16" s="9"/>
      <c r="S16" s="9"/>
      <c r="T16" s="9"/>
      <c r="U16" s="9"/>
    </row>
    <row r="17" spans="1:21" s="3" customFormat="1" ht="14.1" customHeight="1" thickTop="1" x14ac:dyDescent="0.3">
      <c r="A17" s="41" t="s">
        <v>13</v>
      </c>
      <c r="B17" s="42">
        <f>SUM(B5:B16)</f>
        <v>3807115</v>
      </c>
      <c r="C17" s="42">
        <f>SUM(C5:C16)</f>
        <v>2460663</v>
      </c>
      <c r="D17" s="42">
        <f>SUM(D5:D16)</f>
        <v>4162855</v>
      </c>
      <c r="E17" s="62">
        <f>IFERROR(B17/C17-1,"")</f>
        <v>0.54719073680548691</v>
      </c>
      <c r="F17" s="63">
        <f>IFERROR(B17/D17-1,"")</f>
        <v>-8.5455774942917784E-2</v>
      </c>
      <c r="G17" s="42">
        <f>SUM(G5:G16)</f>
        <v>511792</v>
      </c>
      <c r="H17" s="42">
        <f>SUM(H5:H16)</f>
        <v>361840</v>
      </c>
      <c r="I17" s="42">
        <f>SUM(I5:I16)</f>
        <v>567984</v>
      </c>
      <c r="J17" s="62">
        <f>IFERROR(G17/H17-1,"")</f>
        <v>0.41441521114304658</v>
      </c>
      <c r="K17" s="63">
        <f>IFERROR(G17/I17-1,"")</f>
        <v>-9.8932364291951846E-2</v>
      </c>
      <c r="L17" s="42">
        <f>SUM(L5:L16)</f>
        <v>838027</v>
      </c>
      <c r="M17" s="42">
        <f>SUM(M5:M16)</f>
        <v>507824</v>
      </c>
      <c r="N17" s="42">
        <f>SUM(N5:N16)</f>
        <v>944308</v>
      </c>
      <c r="O17" s="62">
        <f>IFERROR(L17/M17-1,"")</f>
        <v>0.65023118245691425</v>
      </c>
      <c r="P17" s="63">
        <f>IFERROR(L17/N17-1,"")</f>
        <v>-0.11254908356171922</v>
      </c>
      <c r="Q17" s="9"/>
      <c r="R17" s="9"/>
      <c r="S17" s="9"/>
      <c r="T17" s="9"/>
      <c r="U17" s="9"/>
    </row>
    <row r="18" spans="1:21" s="3" customFormat="1" ht="14.1" customHeight="1" x14ac:dyDescent="0.3">
      <c r="A18" s="55"/>
      <c r="B18" s="57"/>
      <c r="C18" s="57"/>
      <c r="D18" s="57"/>
      <c r="E18" s="58"/>
      <c r="F18" s="59"/>
      <c r="G18" s="57"/>
      <c r="H18" s="57"/>
      <c r="I18" s="57"/>
      <c r="J18" s="58"/>
      <c r="K18" s="59"/>
      <c r="L18" s="57"/>
      <c r="M18" s="57"/>
      <c r="N18" s="57"/>
      <c r="O18" s="58"/>
      <c r="P18" s="59"/>
      <c r="Q18" s="9"/>
      <c r="R18" s="9"/>
      <c r="S18" s="9"/>
      <c r="T18" s="9"/>
      <c r="U18" s="9"/>
    </row>
    <row r="19" spans="1:21" s="3" customFormat="1" ht="15" customHeight="1" x14ac:dyDescent="0.3">
      <c r="A19" s="54" t="s">
        <v>64</v>
      </c>
      <c r="B19" s="107" t="s">
        <v>61</v>
      </c>
      <c r="C19" s="108"/>
      <c r="D19" s="108"/>
      <c r="E19" s="108"/>
      <c r="F19" s="109"/>
      <c r="G19" s="107" t="s">
        <v>62</v>
      </c>
      <c r="H19" s="108"/>
      <c r="I19" s="108"/>
      <c r="J19" s="108"/>
      <c r="K19" s="108"/>
    </row>
    <row r="20" spans="1:21" s="3" customFormat="1" ht="15" customHeight="1" x14ac:dyDescent="0.3">
      <c r="A20" s="30"/>
      <c r="B20" s="27">
        <f>B4</f>
        <v>2022</v>
      </c>
      <c r="C20" s="27">
        <f t="shared" ref="C20:F20" si="8">C4</f>
        <v>2021</v>
      </c>
      <c r="D20" s="27">
        <f t="shared" si="8"/>
        <v>2019</v>
      </c>
      <c r="E20" s="27" t="str">
        <f t="shared" si="8"/>
        <v>Δ2022/21</v>
      </c>
      <c r="F20" s="27" t="str">
        <f t="shared" si="8"/>
        <v>Δ2022/19</v>
      </c>
      <c r="G20" s="27">
        <f>B4</f>
        <v>2022</v>
      </c>
      <c r="H20" s="27">
        <f t="shared" ref="H20:K20" si="9">C4</f>
        <v>2021</v>
      </c>
      <c r="I20" s="27">
        <f t="shared" si="9"/>
        <v>2019</v>
      </c>
      <c r="J20" s="27" t="str">
        <f t="shared" si="9"/>
        <v>Δ2022/21</v>
      </c>
      <c r="K20" s="27" t="str">
        <f t="shared" si="9"/>
        <v>Δ2022/19</v>
      </c>
    </row>
    <row r="21" spans="1:21" ht="15" customHeight="1" x14ac:dyDescent="0.3">
      <c r="A21" s="33" t="s">
        <v>1</v>
      </c>
      <c r="B21" s="34">
        <f>SUM('table 3'!G3:H3)</f>
        <v>49678</v>
      </c>
      <c r="C21" s="34">
        <f>SUM('table 3'!G18:H18)</f>
        <v>15491</v>
      </c>
      <c r="D21" s="34">
        <f>SUM('table 3'!G34:H34)</f>
        <v>70451</v>
      </c>
      <c r="E21" s="46">
        <f>IFERROR(B21/C21-1,"")</f>
        <v>2.2068943257375251</v>
      </c>
      <c r="F21" s="60">
        <f>IFERROR(B21/D21-1,"")</f>
        <v>-0.29485741863138915</v>
      </c>
      <c r="G21" s="34">
        <f>SUM('table 3'!I3:L3)</f>
        <v>9077</v>
      </c>
      <c r="H21" s="34">
        <f>SUM('table 3'!I18:L18)</f>
        <v>3048</v>
      </c>
      <c r="I21" s="34">
        <f>SUM('table 3'!I34:L34)</f>
        <v>12784</v>
      </c>
      <c r="J21" s="46">
        <f>IFERROR(G21/H21-1,"")</f>
        <v>1.9780183727034122</v>
      </c>
      <c r="K21" s="60">
        <f>IFERROR(G21/I21-1,"")</f>
        <v>-0.28997183979974972</v>
      </c>
      <c r="L21" s="3"/>
      <c r="M21" s="3"/>
      <c r="N21" s="3"/>
      <c r="O21" s="3"/>
      <c r="P21" s="3"/>
      <c r="Q21"/>
      <c r="R21"/>
      <c r="S21"/>
      <c r="T21"/>
      <c r="U21"/>
    </row>
    <row r="22" spans="1:21" ht="15" customHeight="1" x14ac:dyDescent="0.3">
      <c r="A22" s="30" t="s">
        <v>2</v>
      </c>
      <c r="B22" s="31">
        <f>SUM('table 3'!G4:H4)</f>
        <v>51372</v>
      </c>
      <c r="C22" s="31">
        <f>SUM('table 3'!G19:H19)</f>
        <v>14089</v>
      </c>
      <c r="D22" s="31">
        <f>SUM('table 3'!G35:H35)</f>
        <v>67696</v>
      </c>
      <c r="E22" s="45">
        <f>IFERROR(B22/C22-1,"")</f>
        <v>2.646248846617929</v>
      </c>
      <c r="F22" s="61">
        <f>IFERROR(B22/D22-1,"")</f>
        <v>-0.24113684708106831</v>
      </c>
      <c r="G22" s="31">
        <f>SUM('table 3'!I4:L4)</f>
        <v>10058</v>
      </c>
      <c r="H22" s="31">
        <f>SUM('table 3'!I19:L19)</f>
        <v>3121</v>
      </c>
      <c r="I22" s="31">
        <f>SUM('table 3'!I35:L35)</f>
        <v>12781</v>
      </c>
      <c r="J22" s="45">
        <f>IFERROR(G22/H22-1,"")</f>
        <v>2.2226850368471642</v>
      </c>
      <c r="K22" s="61">
        <f>IFERROR(G22/I22-1,"")</f>
        <v>-0.2130506220170566</v>
      </c>
      <c r="L22" s="3"/>
      <c r="M22" s="3"/>
      <c r="N22" s="3"/>
      <c r="O22" s="3"/>
      <c r="P22" s="3"/>
      <c r="Q22"/>
      <c r="R22"/>
      <c r="S22"/>
      <c r="T22"/>
      <c r="U22"/>
    </row>
    <row r="23" spans="1:21" ht="15" customHeight="1" x14ac:dyDescent="0.3">
      <c r="A23" s="33" t="s">
        <v>3</v>
      </c>
      <c r="B23" s="34">
        <f>SUM('table 3'!G5:H5)</f>
        <v>62914</v>
      </c>
      <c r="C23" s="34">
        <f>SUM('table 3'!G20:H20)</f>
        <v>15545</v>
      </c>
      <c r="D23" s="34">
        <f>SUM('table 3'!G36:H36)</f>
        <v>78209</v>
      </c>
      <c r="E23" s="46">
        <f t="shared" ref="E23:E32" si="10">IFERROR(B23/C23-1,"")</f>
        <v>3.0472177549051143</v>
      </c>
      <c r="F23" s="60">
        <f t="shared" ref="F23:F32" si="11">IFERROR(B23/D23-1,"")</f>
        <v>-0.19556572772954517</v>
      </c>
      <c r="G23" s="34">
        <f>SUM('table 3'!I5:L5)</f>
        <v>12178</v>
      </c>
      <c r="H23" s="34">
        <f>SUM('table 3'!I20:L20)</f>
        <v>3922</v>
      </c>
      <c r="I23" s="34">
        <f>SUM('table 3'!I36:L36)</f>
        <v>14986</v>
      </c>
      <c r="J23" s="46">
        <f t="shared" ref="J23:J32" si="12">IFERROR(G23/H23-1,"")</f>
        <v>2.1050484446710862</v>
      </c>
      <c r="K23" s="60">
        <f t="shared" ref="K23:K32" si="13">IFERROR(G23/I23-1,"")</f>
        <v>-0.1873748832243427</v>
      </c>
      <c r="L23" s="3"/>
      <c r="M23" s="3"/>
      <c r="N23" s="3"/>
      <c r="O23" s="3"/>
      <c r="P23" s="3"/>
      <c r="Q23"/>
      <c r="R23"/>
      <c r="S23"/>
      <c r="T23"/>
      <c r="U23"/>
    </row>
    <row r="24" spans="1:21" ht="15" customHeight="1" x14ac:dyDescent="0.3">
      <c r="A24" s="30" t="s">
        <v>4</v>
      </c>
      <c r="B24" s="31">
        <f>SUM('table 3'!G6:H6)</f>
        <v>78895</v>
      </c>
      <c r="C24" s="31">
        <f>SUM('table 3'!G21:H21)</f>
        <v>22619</v>
      </c>
      <c r="D24" s="31">
        <f>SUM('table 3'!G37:H37)</f>
        <v>81227</v>
      </c>
      <c r="E24" s="45">
        <f t="shared" si="10"/>
        <v>2.4879968168354041</v>
      </c>
      <c r="F24" s="61">
        <f t="shared" si="11"/>
        <v>-2.8709665505312287E-2</v>
      </c>
      <c r="G24" s="31">
        <f>SUM('table 3'!I6:L6)</f>
        <v>16844</v>
      </c>
      <c r="H24" s="31">
        <f>SUM('table 3'!I21:L21)</f>
        <v>5140</v>
      </c>
      <c r="I24" s="31">
        <f>SUM('table 3'!I37:L37)</f>
        <v>18221</v>
      </c>
      <c r="J24" s="45">
        <f t="shared" si="12"/>
        <v>2.2770428015564201</v>
      </c>
      <c r="K24" s="61">
        <f t="shared" si="13"/>
        <v>-7.5572142033916934E-2</v>
      </c>
      <c r="L24" s="3"/>
      <c r="M24" s="3"/>
      <c r="N24" s="3"/>
      <c r="O24" s="3"/>
      <c r="P24" s="3"/>
      <c r="Q24"/>
      <c r="R24"/>
      <c r="S24"/>
      <c r="T24"/>
      <c r="U24"/>
    </row>
    <row r="25" spans="1:21" ht="15" customHeight="1" x14ac:dyDescent="0.3">
      <c r="A25" s="33" t="s">
        <v>5</v>
      </c>
      <c r="B25" s="34">
        <f>SUM('table 3'!G7:H7)</f>
        <v>78106</v>
      </c>
      <c r="C25" s="34">
        <f>SUM('table 3'!G22:H22)</f>
        <v>39308</v>
      </c>
      <c r="D25" s="34">
        <f>SUM('table 3'!G38:H38)</f>
        <v>82377</v>
      </c>
      <c r="E25" s="46">
        <f t="shared" si="10"/>
        <v>0.98702554187442759</v>
      </c>
      <c r="F25" s="60">
        <f t="shared" si="11"/>
        <v>-5.184699612755983E-2</v>
      </c>
      <c r="G25" s="34">
        <f>SUM('table 3'!I7:L7)</f>
        <v>20879</v>
      </c>
      <c r="H25" s="34">
        <f>SUM('table 3'!I22:L22)</f>
        <v>8888</v>
      </c>
      <c r="I25" s="34">
        <f>SUM('table 3'!I38:L38)</f>
        <v>20382</v>
      </c>
      <c r="J25" s="46">
        <f t="shared" si="12"/>
        <v>1.3491224122412242</v>
      </c>
      <c r="K25" s="60">
        <f t="shared" si="13"/>
        <v>2.4384260622117626E-2</v>
      </c>
      <c r="L25" s="3"/>
      <c r="M25" s="3"/>
      <c r="N25" s="3"/>
      <c r="O25" s="3"/>
      <c r="P25" s="3"/>
      <c r="Q25"/>
      <c r="R25"/>
      <c r="S25"/>
      <c r="T25"/>
      <c r="U25"/>
    </row>
    <row r="26" spans="1:21" ht="15" customHeight="1" x14ac:dyDescent="0.3">
      <c r="A26" s="30" t="s">
        <v>6</v>
      </c>
      <c r="B26" s="31">
        <f>SUM('table 3'!G8:H8)</f>
        <v>86946</v>
      </c>
      <c r="C26" s="31">
        <f>SUM('table 3'!G23:H23)</f>
        <v>56978</v>
      </c>
      <c r="D26" s="31">
        <f>SUM('table 3'!G39:H39)</f>
        <v>86285</v>
      </c>
      <c r="E26" s="45">
        <f t="shared" si="10"/>
        <v>0.52595738706167294</v>
      </c>
      <c r="F26" s="61">
        <f t="shared" si="11"/>
        <v>7.6606594425450147E-3</v>
      </c>
      <c r="G26" s="31">
        <f>SUM('table 3'!I8:L8)</f>
        <v>31994</v>
      </c>
      <c r="H26" s="31">
        <f>SUM('table 3'!I23:L23)</f>
        <v>16463</v>
      </c>
      <c r="I26" s="31">
        <f>SUM('table 3'!I39:L39)</f>
        <v>30344</v>
      </c>
      <c r="J26" s="45">
        <f t="shared" si="12"/>
        <v>0.94338820385105993</v>
      </c>
      <c r="K26" s="61">
        <f t="shared" si="13"/>
        <v>5.4376482994990871E-2</v>
      </c>
      <c r="L26" s="3"/>
      <c r="M26" s="3"/>
      <c r="N26" s="3"/>
      <c r="O26" s="3"/>
      <c r="P26" s="3"/>
      <c r="Q26"/>
      <c r="R26"/>
      <c r="S26"/>
      <c r="T26"/>
      <c r="U26"/>
    </row>
    <row r="27" spans="1:21" ht="15" customHeight="1" x14ac:dyDescent="0.3">
      <c r="A27" s="33" t="s">
        <v>7</v>
      </c>
      <c r="B27" s="34">
        <f>SUM('table 3'!G9:H9)</f>
        <v>100431</v>
      </c>
      <c r="C27" s="34">
        <f>SUM('table 3'!G24:H24)</f>
        <v>82003</v>
      </c>
      <c r="D27" s="34">
        <f>SUM('table 3'!G40:H40)</f>
        <v>98202</v>
      </c>
      <c r="E27" s="46">
        <f t="shared" si="10"/>
        <v>0.22472348572613199</v>
      </c>
      <c r="F27" s="60">
        <f t="shared" si="11"/>
        <v>2.2698112054744257E-2</v>
      </c>
      <c r="G27" s="34">
        <f>SUM('table 3'!I9:L9)</f>
        <v>40150</v>
      </c>
      <c r="H27" s="34">
        <f>SUM('table 3'!I24:L24)</f>
        <v>28755</v>
      </c>
      <c r="I27" s="34">
        <f>SUM('table 3'!I40:L40)</f>
        <v>40034</v>
      </c>
      <c r="J27" s="46">
        <f t="shared" si="12"/>
        <v>0.39627890801599719</v>
      </c>
      <c r="K27" s="60">
        <f t="shared" si="13"/>
        <v>2.8975370934705147E-3</v>
      </c>
      <c r="L27" s="3"/>
      <c r="M27" s="3"/>
      <c r="N27" s="3"/>
      <c r="O27" s="3"/>
      <c r="P27" s="3"/>
      <c r="Q27"/>
      <c r="R27"/>
      <c r="S27"/>
      <c r="T27"/>
      <c r="U27"/>
    </row>
    <row r="28" spans="1:21" ht="15" customHeight="1" x14ac:dyDescent="0.3">
      <c r="A28" s="30" t="s">
        <v>8</v>
      </c>
      <c r="B28" s="31">
        <f>SUM('table 3'!G10:H10)</f>
        <v>98106</v>
      </c>
      <c r="C28" s="31">
        <f>SUM('table 3'!G25:H25)</f>
        <v>81430</v>
      </c>
      <c r="D28" s="31">
        <f>SUM('table 3'!G41:H41)</f>
        <v>98731</v>
      </c>
      <c r="E28" s="45">
        <f t="shared" si="10"/>
        <v>0.20478938965983051</v>
      </c>
      <c r="F28" s="61">
        <f t="shared" si="11"/>
        <v>-6.3303319119628609E-3</v>
      </c>
      <c r="G28" s="31">
        <f>SUM('table 3'!I10:L10)</f>
        <v>41132</v>
      </c>
      <c r="H28" s="31">
        <f>SUM('table 3'!I25:L25)</f>
        <v>32716</v>
      </c>
      <c r="I28" s="31">
        <f>SUM('table 3'!I41:L41)</f>
        <v>40318</v>
      </c>
      <c r="J28" s="45">
        <f t="shared" si="12"/>
        <v>0.25724416187798016</v>
      </c>
      <c r="K28" s="61">
        <f t="shared" si="13"/>
        <v>2.0189493526464597E-2</v>
      </c>
      <c r="L28" s="3"/>
      <c r="M28" s="3"/>
      <c r="N28" s="3"/>
      <c r="O28" s="3"/>
      <c r="P28" s="3"/>
      <c r="Q28"/>
      <c r="R28"/>
      <c r="S28"/>
      <c r="T28"/>
      <c r="U28"/>
    </row>
    <row r="29" spans="1:21" ht="15" customHeight="1" x14ac:dyDescent="0.3">
      <c r="A29" s="33" t="s">
        <v>9</v>
      </c>
      <c r="B29" s="34">
        <f>SUM('table 3'!G11:H11)</f>
        <v>89106</v>
      </c>
      <c r="C29" s="34">
        <f>SUM('table 3'!G26:H26)</f>
        <v>69531</v>
      </c>
      <c r="D29" s="34">
        <f>SUM('table 3'!G42:H42)</f>
        <v>89285</v>
      </c>
      <c r="E29" s="46">
        <f t="shared" si="10"/>
        <v>0.28152910212710869</v>
      </c>
      <c r="F29" s="60">
        <f t="shared" si="11"/>
        <v>-2.004816038528312E-3</v>
      </c>
      <c r="G29" s="34">
        <f>SUM('table 3'!I11:L11)</f>
        <v>31716</v>
      </c>
      <c r="H29" s="34">
        <f>SUM('table 3'!I26:L26)</f>
        <v>21297</v>
      </c>
      <c r="I29" s="34">
        <f>SUM('table 3'!I42:L42)</f>
        <v>28208</v>
      </c>
      <c r="J29" s="46">
        <f t="shared" si="12"/>
        <v>0.4892238343428652</v>
      </c>
      <c r="K29" s="60">
        <f t="shared" si="13"/>
        <v>0.12436188315371521</v>
      </c>
      <c r="L29" s="3"/>
      <c r="M29" s="3"/>
      <c r="N29" s="3"/>
      <c r="O29" s="3"/>
      <c r="P29" s="3"/>
      <c r="Q29"/>
      <c r="R29"/>
      <c r="S29"/>
      <c r="T29"/>
      <c r="U29"/>
    </row>
    <row r="30" spans="1:21" ht="15" customHeight="1" x14ac:dyDescent="0.3">
      <c r="A30" s="30" t="s">
        <v>10</v>
      </c>
      <c r="B30" s="31">
        <f>SUM('table 3'!G12:H12)</f>
        <v>84716</v>
      </c>
      <c r="C30" s="31">
        <f>SUM('table 3'!G27:H27)</f>
        <v>70669</v>
      </c>
      <c r="D30" s="31">
        <f>SUM('table 3'!G43:H43)</f>
        <v>81155</v>
      </c>
      <c r="E30" s="45">
        <f t="shared" si="10"/>
        <v>0.19877173866900621</v>
      </c>
      <c r="F30" s="61">
        <f t="shared" si="11"/>
        <v>4.387899698108555E-2</v>
      </c>
      <c r="G30" s="31">
        <f>SUM('table 3'!I12:L12)</f>
        <v>18309</v>
      </c>
      <c r="H30" s="31">
        <f>SUM('table 3'!I27:L27)</f>
        <v>15932</v>
      </c>
      <c r="I30" s="31">
        <f>SUM('table 3'!I43:L43)</f>
        <v>18338</v>
      </c>
      <c r="J30" s="45">
        <f t="shared" si="12"/>
        <v>0.14919658548832548</v>
      </c>
      <c r="K30" s="61">
        <f t="shared" si="13"/>
        <v>-1.5814156396554147E-3</v>
      </c>
      <c r="L30" s="3"/>
      <c r="M30" s="3"/>
      <c r="N30" s="3"/>
      <c r="O30" s="3"/>
      <c r="P30" s="3"/>
      <c r="Q30"/>
      <c r="R30"/>
      <c r="S30"/>
      <c r="T30"/>
      <c r="U30"/>
    </row>
    <row r="31" spans="1:21" ht="15" customHeight="1" x14ac:dyDescent="0.3">
      <c r="A31" s="33" t="s">
        <v>11</v>
      </c>
      <c r="B31" s="34">
        <f>SUM('table 3'!G13:H13)</f>
        <v>76894</v>
      </c>
      <c r="C31" s="34">
        <f>SUM('table 3'!G28:H28)</f>
        <v>60341</v>
      </c>
      <c r="D31" s="34">
        <f>SUM('table 3'!G44:H44)</f>
        <v>73165</v>
      </c>
      <c r="E31" s="46">
        <f t="shared" si="10"/>
        <v>0.27432425713859554</v>
      </c>
      <c r="F31" s="60">
        <f t="shared" si="11"/>
        <v>5.0966992414405832E-2</v>
      </c>
      <c r="G31" s="34">
        <f>SUM('table 3'!I13:L13)</f>
        <v>14611</v>
      </c>
      <c r="H31" s="34">
        <f>SUM('table 3'!I28:L28)</f>
        <v>11349</v>
      </c>
      <c r="I31" s="34">
        <f>SUM('table 3'!I44:L44)</f>
        <v>13902</v>
      </c>
      <c r="J31" s="46">
        <f t="shared" si="12"/>
        <v>0.28742620495197824</v>
      </c>
      <c r="K31" s="60">
        <f t="shared" si="13"/>
        <v>5.099985613580782E-2</v>
      </c>
      <c r="L31" s="3"/>
      <c r="M31" s="3"/>
      <c r="N31" s="3"/>
      <c r="O31" s="3"/>
      <c r="P31" s="3"/>
      <c r="Q31"/>
      <c r="R31"/>
      <c r="S31"/>
      <c r="T31"/>
      <c r="U31"/>
    </row>
    <row r="32" spans="1:21" ht="15" customHeight="1" thickBot="1" x14ac:dyDescent="0.35">
      <c r="A32" s="98" t="s">
        <v>12</v>
      </c>
      <c r="B32" s="99">
        <f>SUM('table 3'!G14:H14)</f>
        <v>79401</v>
      </c>
      <c r="C32" s="99">
        <f>SUM('table 3'!G29:H29)</f>
        <v>62437</v>
      </c>
      <c r="D32" s="99">
        <f>SUM('table 3'!G45:H45)</f>
        <v>73292</v>
      </c>
      <c r="E32" s="100">
        <f t="shared" si="10"/>
        <v>0.27169787145442603</v>
      </c>
      <c r="F32" s="101">
        <f t="shared" si="11"/>
        <v>8.3351525405228388E-2</v>
      </c>
      <c r="G32" s="99">
        <f>SUM('table 3'!I14:L14)</f>
        <v>14588</v>
      </c>
      <c r="H32" s="99">
        <f>SUM('table 3'!I29:L29)</f>
        <v>12011</v>
      </c>
      <c r="I32" s="99">
        <f>SUM('table 3'!I45:L45)</f>
        <v>14077</v>
      </c>
      <c r="J32" s="100">
        <f t="shared" si="12"/>
        <v>0.21455332611772548</v>
      </c>
      <c r="K32" s="101">
        <f t="shared" si="13"/>
        <v>3.630034808552951E-2</v>
      </c>
      <c r="L32" s="3"/>
      <c r="M32" s="3"/>
      <c r="N32" s="3"/>
      <c r="O32" s="3"/>
      <c r="P32" s="3"/>
      <c r="Q32"/>
      <c r="R32"/>
      <c r="S32"/>
      <c r="T32"/>
      <c r="U32"/>
    </row>
    <row r="33" spans="1:21" ht="15" customHeight="1" thickTop="1" x14ac:dyDescent="0.3">
      <c r="A33" s="41" t="s">
        <v>13</v>
      </c>
      <c r="B33" s="42">
        <f>SUM(B21:B32)</f>
        <v>936565</v>
      </c>
      <c r="C33" s="42">
        <f>SUM(C21:C32)</f>
        <v>590441</v>
      </c>
      <c r="D33" s="42">
        <f>SUM(D21:D32)</f>
        <v>980075</v>
      </c>
      <c r="E33" s="62">
        <f>IFERROR(B33/C33-1,"")</f>
        <v>0.58621267832010315</v>
      </c>
      <c r="F33" s="63">
        <f>IFERROR(B33/D33-1,"")</f>
        <v>-4.4394561640690777E-2</v>
      </c>
      <c r="G33" s="42">
        <f>SUM(G21:G32)</f>
        <v>261536</v>
      </c>
      <c r="H33" s="42">
        <f>SUM(H21:H32)</f>
        <v>162642</v>
      </c>
      <c r="I33" s="42">
        <f>SUM(I21:I32)</f>
        <v>264375</v>
      </c>
      <c r="J33" s="62">
        <f>IFERROR(G33/H33-1,"")</f>
        <v>0.60804712189963239</v>
      </c>
      <c r="K33" s="63">
        <f>IFERROR(G33/I33-1,"")</f>
        <v>-1.0738534278959766E-2</v>
      </c>
      <c r="L33" s="3">
        <f>SUM(L21:L32)</f>
        <v>0</v>
      </c>
      <c r="M33" s="3">
        <f>SUM(M21:M32)</f>
        <v>0</v>
      </c>
      <c r="N33" s="3">
        <f>SUM(N21:N32)</f>
        <v>0</v>
      </c>
      <c r="O33" s="3"/>
      <c r="P33" s="3"/>
      <c r="Q33"/>
      <c r="R33"/>
      <c r="S33"/>
      <c r="T33"/>
      <c r="U33"/>
    </row>
    <row r="34" spans="1:21" s="22" customFormat="1" ht="14.1" customHeight="1" x14ac:dyDescent="0.25">
      <c r="A34" s="49" t="s">
        <v>55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21"/>
      <c r="R34" s="21"/>
      <c r="S34" s="21"/>
      <c r="T34" s="21"/>
      <c r="U34" s="21"/>
    </row>
    <row r="35" spans="1:21" s="22" customFormat="1" ht="14.1" customHeight="1" x14ac:dyDescent="0.25">
      <c r="A35" s="49" t="s">
        <v>33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21"/>
      <c r="R35" s="21"/>
      <c r="S35" s="21"/>
      <c r="T35" s="21"/>
      <c r="U35" s="21"/>
    </row>
    <row r="36" spans="1:21" ht="15" customHeight="1" x14ac:dyDescent="0.3">
      <c r="A36" s="49"/>
    </row>
  </sheetData>
  <mergeCells count="5">
    <mergeCell ref="B19:F19"/>
    <mergeCell ref="G19:K19"/>
    <mergeCell ref="B3:F3"/>
    <mergeCell ref="G3:K3"/>
    <mergeCell ref="L3:P3"/>
  </mergeCells>
  <pageMargins left="0.25" right="0.25" top="0.75" bottom="0.75" header="0.3" footer="0.3"/>
  <pageSetup paperSize="9" scale="45" orientation="landscape" verticalDpi="598" r:id="rId1"/>
  <ignoredErrors>
    <ignoredError sqref="B21:L35 G5:P1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E8330-E1B2-41F5-8256-16F45DAD239B}">
  <sheetPr>
    <pageSetUpPr fitToPage="1"/>
  </sheetPr>
  <dimension ref="A1:S89"/>
  <sheetViews>
    <sheetView showGridLines="0" showZeros="0" zoomScaleNormal="100" workbookViewId="0"/>
  </sheetViews>
  <sheetFormatPr defaultRowHeight="15" customHeight="1" x14ac:dyDescent="0.3"/>
  <cols>
    <col min="1" max="1" width="13.6640625" style="9" customWidth="1"/>
    <col min="2" max="4" width="10.6640625" style="12" customWidth="1"/>
    <col min="5" max="5" width="19.33203125" style="12" customWidth="1"/>
    <col min="6" max="16" width="10.6640625" style="12" customWidth="1"/>
    <col min="17" max="17" width="11.33203125" style="12" bestFit="1" customWidth="1"/>
  </cols>
  <sheetData>
    <row r="1" spans="1:19" s="1" customFormat="1" ht="21" customHeight="1" x14ac:dyDescent="0.35">
      <c r="A1" s="25" t="s">
        <v>86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9" s="2" customFormat="1" ht="13.5" customHeight="1" x14ac:dyDescent="0.3">
      <c r="A2" s="26">
        <v>2022</v>
      </c>
      <c r="B2" s="27" t="s">
        <v>14</v>
      </c>
      <c r="C2" s="28" t="s">
        <v>15</v>
      </c>
      <c r="D2" s="28" t="s">
        <v>16</v>
      </c>
      <c r="E2" s="28" t="s">
        <v>17</v>
      </c>
      <c r="F2" s="29" t="s">
        <v>18</v>
      </c>
      <c r="G2" s="27" t="s">
        <v>19</v>
      </c>
      <c r="H2" s="28" t="s">
        <v>20</v>
      </c>
      <c r="I2" s="28" t="s">
        <v>21</v>
      </c>
      <c r="J2" s="28" t="s">
        <v>22</v>
      </c>
      <c r="K2" s="29" t="s">
        <v>23</v>
      </c>
      <c r="L2" s="27" t="s">
        <v>24</v>
      </c>
      <c r="M2" s="28" t="s">
        <v>25</v>
      </c>
      <c r="N2" s="28" t="s">
        <v>26</v>
      </c>
      <c r="O2" s="28" t="s">
        <v>27</v>
      </c>
      <c r="P2" s="29" t="s">
        <v>28</v>
      </c>
      <c r="Q2" s="27" t="s">
        <v>0</v>
      </c>
    </row>
    <row r="3" spans="1:19" s="3" customFormat="1" ht="14.1" customHeight="1" x14ac:dyDescent="0.3">
      <c r="A3" s="30" t="s">
        <v>1</v>
      </c>
      <c r="B3" s="31">
        <v>3642</v>
      </c>
      <c r="C3" s="31">
        <v>2298</v>
      </c>
      <c r="D3" s="31">
        <v>40593</v>
      </c>
      <c r="E3" s="31">
        <v>0</v>
      </c>
      <c r="F3" s="31">
        <v>8088</v>
      </c>
      <c r="G3" s="31">
        <v>0</v>
      </c>
      <c r="H3" s="31">
        <v>936</v>
      </c>
      <c r="I3" s="31">
        <v>11720</v>
      </c>
      <c r="J3" s="31">
        <v>3442</v>
      </c>
      <c r="K3" s="31">
        <v>25864</v>
      </c>
      <c r="L3" s="31">
        <v>37630</v>
      </c>
      <c r="M3" s="31">
        <v>867</v>
      </c>
      <c r="N3" s="31">
        <v>4026</v>
      </c>
      <c r="O3" s="31">
        <v>21166</v>
      </c>
      <c r="P3" s="31">
        <v>9568</v>
      </c>
      <c r="Q3" s="31">
        <f>SUM(B3:P3)</f>
        <v>169840</v>
      </c>
      <c r="R3" s="32"/>
    </row>
    <row r="4" spans="1:19" s="3" customFormat="1" ht="14.1" customHeight="1" x14ac:dyDescent="0.3">
      <c r="A4" s="33" t="s">
        <v>2</v>
      </c>
      <c r="B4" s="34">
        <v>5837</v>
      </c>
      <c r="C4" s="34">
        <v>5542</v>
      </c>
      <c r="D4" s="34">
        <v>28558</v>
      </c>
      <c r="E4" s="34">
        <v>0</v>
      </c>
      <c r="F4" s="34">
        <v>9879</v>
      </c>
      <c r="G4" s="34">
        <v>0</v>
      </c>
      <c r="H4" s="34">
        <v>1765</v>
      </c>
      <c r="I4" s="34">
        <v>14107</v>
      </c>
      <c r="J4" s="34">
        <v>35589</v>
      </c>
      <c r="K4" s="34">
        <v>7940</v>
      </c>
      <c r="L4" s="34">
        <v>24609</v>
      </c>
      <c r="M4" s="34">
        <v>762</v>
      </c>
      <c r="N4" s="34">
        <v>5960</v>
      </c>
      <c r="O4" s="34">
        <v>25376</v>
      </c>
      <c r="P4" s="34">
        <v>9047</v>
      </c>
      <c r="Q4" s="34">
        <f t="shared" ref="Q4:Q14" si="0">SUM(B4:P4)</f>
        <v>174971</v>
      </c>
      <c r="R4" s="32"/>
      <c r="S4" s="35"/>
    </row>
    <row r="5" spans="1:19" s="3" customFormat="1" ht="14.1" customHeight="1" x14ac:dyDescent="0.3">
      <c r="A5" s="30" t="s">
        <v>3</v>
      </c>
      <c r="B5" s="31">
        <v>7997</v>
      </c>
      <c r="C5" s="31">
        <v>6949</v>
      </c>
      <c r="D5" s="31">
        <v>37763</v>
      </c>
      <c r="E5" s="31">
        <v>0</v>
      </c>
      <c r="F5" s="31">
        <v>14974</v>
      </c>
      <c r="G5" s="31">
        <v>0</v>
      </c>
      <c r="H5" s="31">
        <v>1898</v>
      </c>
      <c r="I5" s="31">
        <v>20386</v>
      </c>
      <c r="J5" s="31">
        <v>6041</v>
      </c>
      <c r="K5" s="31">
        <v>42732</v>
      </c>
      <c r="L5" s="31">
        <v>31798</v>
      </c>
      <c r="M5" s="31">
        <v>1236</v>
      </c>
      <c r="N5" s="31">
        <v>10034</v>
      </c>
      <c r="O5" s="31">
        <v>44222</v>
      </c>
      <c r="P5" s="31">
        <v>11940</v>
      </c>
      <c r="Q5" s="31">
        <f t="shared" si="0"/>
        <v>237970</v>
      </c>
      <c r="R5" s="32"/>
    </row>
    <row r="6" spans="1:19" s="3" customFormat="1" ht="14.1" customHeight="1" x14ac:dyDescent="0.3">
      <c r="A6" s="33" t="s">
        <v>4</v>
      </c>
      <c r="B6" s="34">
        <v>11465</v>
      </c>
      <c r="C6" s="34">
        <v>10882</v>
      </c>
      <c r="D6" s="34">
        <v>48188</v>
      </c>
      <c r="E6" s="34">
        <v>2477</v>
      </c>
      <c r="F6" s="34">
        <v>18987</v>
      </c>
      <c r="G6" s="34">
        <v>987</v>
      </c>
      <c r="H6" s="34">
        <v>2885</v>
      </c>
      <c r="I6" s="34">
        <v>7428</v>
      </c>
      <c r="J6" s="34">
        <v>7665</v>
      </c>
      <c r="K6" s="34">
        <v>78335</v>
      </c>
      <c r="L6" s="34">
        <v>43430</v>
      </c>
      <c r="M6" s="34">
        <v>1751</v>
      </c>
      <c r="N6" s="34">
        <v>11930</v>
      </c>
      <c r="O6" s="34">
        <v>56434</v>
      </c>
      <c r="P6" s="34">
        <v>16720</v>
      </c>
      <c r="Q6" s="34">
        <f t="shared" si="0"/>
        <v>319564</v>
      </c>
      <c r="R6" s="32"/>
      <c r="S6" s="35"/>
    </row>
    <row r="7" spans="1:19" s="3" customFormat="1" ht="14.1" customHeight="1" x14ac:dyDescent="0.3">
      <c r="A7" s="30" t="s">
        <v>5</v>
      </c>
      <c r="B7" s="31">
        <v>17845</v>
      </c>
      <c r="C7" s="31">
        <v>23854</v>
      </c>
      <c r="D7" s="31">
        <v>61451</v>
      </c>
      <c r="E7" s="31">
        <v>5807</v>
      </c>
      <c r="F7" s="31">
        <v>34503</v>
      </c>
      <c r="G7" s="31">
        <v>5353</v>
      </c>
      <c r="H7" s="31">
        <v>4843</v>
      </c>
      <c r="I7" s="31">
        <v>39624</v>
      </c>
      <c r="J7" s="31">
        <v>40264</v>
      </c>
      <c r="K7" s="31">
        <v>182931</v>
      </c>
      <c r="L7" s="31">
        <v>38841</v>
      </c>
      <c r="M7" s="31">
        <v>1710</v>
      </c>
      <c r="N7" s="31">
        <v>17061</v>
      </c>
      <c r="O7" s="31">
        <v>79446</v>
      </c>
      <c r="P7" s="31">
        <v>15635</v>
      </c>
      <c r="Q7" s="31">
        <f t="shared" si="0"/>
        <v>569168</v>
      </c>
      <c r="R7" s="32"/>
    </row>
    <row r="8" spans="1:19" s="3" customFormat="1" ht="14.1" customHeight="1" x14ac:dyDescent="0.3">
      <c r="A8" s="33" t="s">
        <v>6</v>
      </c>
      <c r="B8" s="34">
        <v>76854</v>
      </c>
      <c r="C8" s="34">
        <v>33035</v>
      </c>
      <c r="D8" s="34">
        <v>53726</v>
      </c>
      <c r="E8" s="34">
        <v>8355</v>
      </c>
      <c r="F8" s="34">
        <v>49320</v>
      </c>
      <c r="G8" s="34">
        <v>6422</v>
      </c>
      <c r="H8" s="34">
        <v>4663</v>
      </c>
      <c r="I8" s="34">
        <v>45587</v>
      </c>
      <c r="J8" s="34">
        <v>24058</v>
      </c>
      <c r="K8" s="34">
        <v>338006</v>
      </c>
      <c r="L8" s="34">
        <v>41779</v>
      </c>
      <c r="M8" s="34">
        <v>1501</v>
      </c>
      <c r="N8" s="34">
        <v>26601</v>
      </c>
      <c r="O8" s="34">
        <v>175629</v>
      </c>
      <c r="P8" s="34">
        <v>19051</v>
      </c>
      <c r="Q8" s="34">
        <f t="shared" si="0"/>
        <v>904587</v>
      </c>
      <c r="R8" s="32"/>
      <c r="S8" s="35"/>
    </row>
    <row r="9" spans="1:19" s="3" customFormat="1" ht="14.1" customHeight="1" x14ac:dyDescent="0.3">
      <c r="A9" s="30" t="s">
        <v>7</v>
      </c>
      <c r="B9" s="31">
        <v>150844</v>
      </c>
      <c r="C9" s="31">
        <v>50853</v>
      </c>
      <c r="D9" s="31">
        <v>66143</v>
      </c>
      <c r="E9" s="31">
        <v>14087</v>
      </c>
      <c r="F9" s="31">
        <v>77021</v>
      </c>
      <c r="G9" s="31">
        <v>8209</v>
      </c>
      <c r="H9" s="31">
        <v>8746</v>
      </c>
      <c r="I9" s="31">
        <v>79719</v>
      </c>
      <c r="J9" s="31">
        <v>59060</v>
      </c>
      <c r="K9" s="31">
        <v>538413</v>
      </c>
      <c r="L9" s="31">
        <v>60211</v>
      </c>
      <c r="M9" s="31">
        <v>2530</v>
      </c>
      <c r="N9" s="31">
        <v>41779</v>
      </c>
      <c r="O9" s="31">
        <v>323150</v>
      </c>
      <c r="P9" s="31">
        <v>39556</v>
      </c>
      <c r="Q9" s="31">
        <f t="shared" si="0"/>
        <v>1520321</v>
      </c>
      <c r="R9" s="32"/>
    </row>
    <row r="10" spans="1:19" s="3" customFormat="1" ht="14.1" customHeight="1" x14ac:dyDescent="0.3">
      <c r="A10" s="33" t="s">
        <v>8</v>
      </c>
      <c r="B10" s="34">
        <v>120479</v>
      </c>
      <c r="C10" s="34">
        <v>55156</v>
      </c>
      <c r="D10" s="34">
        <v>99573</v>
      </c>
      <c r="E10" s="34">
        <v>14905</v>
      </c>
      <c r="F10" s="34">
        <v>132135</v>
      </c>
      <c r="G10" s="34">
        <v>8021</v>
      </c>
      <c r="H10" s="34">
        <v>50382</v>
      </c>
      <c r="I10" s="34">
        <v>175713</v>
      </c>
      <c r="J10" s="34">
        <v>60003</v>
      </c>
      <c r="K10" s="34">
        <v>454907</v>
      </c>
      <c r="L10" s="34">
        <v>97041</v>
      </c>
      <c r="M10" s="34">
        <v>4644</v>
      </c>
      <c r="N10" s="34">
        <v>39084</v>
      </c>
      <c r="O10" s="34">
        <v>411688</v>
      </c>
      <c r="P10" s="34">
        <v>51811</v>
      </c>
      <c r="Q10" s="34">
        <f t="shared" si="0"/>
        <v>1775542</v>
      </c>
      <c r="R10" s="32"/>
      <c r="S10" s="35"/>
    </row>
    <row r="11" spans="1:19" s="3" customFormat="1" ht="14.1" customHeight="1" x14ac:dyDescent="0.3">
      <c r="A11" s="30" t="s">
        <v>9</v>
      </c>
      <c r="B11" s="31">
        <v>45420</v>
      </c>
      <c r="C11" s="31">
        <v>37355</v>
      </c>
      <c r="D11" s="31">
        <v>73907</v>
      </c>
      <c r="E11" s="31">
        <v>8231</v>
      </c>
      <c r="F11" s="31">
        <v>69080</v>
      </c>
      <c r="G11" s="31">
        <v>6984</v>
      </c>
      <c r="H11" s="31">
        <v>16760</v>
      </c>
      <c r="I11" s="31">
        <v>86136</v>
      </c>
      <c r="J11" s="31">
        <v>20075</v>
      </c>
      <c r="K11" s="31">
        <v>242453</v>
      </c>
      <c r="L11" s="31">
        <v>56972</v>
      </c>
      <c r="M11" s="31">
        <v>3870</v>
      </c>
      <c r="N11" s="31">
        <v>31725</v>
      </c>
      <c r="O11" s="31">
        <v>224274</v>
      </c>
      <c r="P11" s="31">
        <v>31042</v>
      </c>
      <c r="Q11" s="31">
        <f t="shared" si="0"/>
        <v>954284</v>
      </c>
      <c r="R11" s="32"/>
    </row>
    <row r="12" spans="1:19" s="3" customFormat="1" ht="14.1" customHeight="1" x14ac:dyDescent="0.3">
      <c r="A12" s="33" t="s">
        <v>10</v>
      </c>
      <c r="B12" s="34">
        <v>13299</v>
      </c>
      <c r="C12" s="34">
        <v>34276</v>
      </c>
      <c r="D12" s="34">
        <v>59067</v>
      </c>
      <c r="E12" s="34">
        <v>4643</v>
      </c>
      <c r="F12" s="34">
        <v>39713</v>
      </c>
      <c r="G12" s="34">
        <v>41886</v>
      </c>
      <c r="H12" s="34">
        <v>8790</v>
      </c>
      <c r="I12" s="34">
        <v>86136</v>
      </c>
      <c r="J12" s="34">
        <v>12941</v>
      </c>
      <c r="K12" s="34">
        <v>97131</v>
      </c>
      <c r="L12" s="34">
        <v>44828</v>
      </c>
      <c r="M12" s="34">
        <v>1389</v>
      </c>
      <c r="N12" s="34">
        <v>12456</v>
      </c>
      <c r="O12" s="34">
        <v>58394</v>
      </c>
      <c r="P12" s="34">
        <v>18673</v>
      </c>
      <c r="Q12" s="34">
        <f t="shared" si="0"/>
        <v>533622</v>
      </c>
      <c r="R12" s="32"/>
      <c r="S12" s="35"/>
    </row>
    <row r="13" spans="1:19" s="3" customFormat="1" ht="14.1" customHeight="1" x14ac:dyDescent="0.3">
      <c r="A13" s="30" t="s">
        <v>11</v>
      </c>
      <c r="B13" s="31">
        <v>11042</v>
      </c>
      <c r="C13" s="31">
        <v>18998</v>
      </c>
      <c r="D13" s="31">
        <v>53901</v>
      </c>
      <c r="E13" s="31">
        <v>3332</v>
      </c>
      <c r="F13" s="31">
        <v>14596</v>
      </c>
      <c r="G13" s="31">
        <v>47454</v>
      </c>
      <c r="H13" s="31">
        <v>7610</v>
      </c>
      <c r="I13" s="31">
        <v>48612</v>
      </c>
      <c r="J13" s="31">
        <v>8984</v>
      </c>
      <c r="K13" s="31">
        <v>67973</v>
      </c>
      <c r="L13" s="31">
        <v>44560</v>
      </c>
      <c r="M13" s="31">
        <v>1676</v>
      </c>
      <c r="N13" s="31">
        <v>14487</v>
      </c>
      <c r="O13" s="31">
        <v>42999</v>
      </c>
      <c r="P13" s="31">
        <v>11430</v>
      </c>
      <c r="Q13" s="31">
        <f t="shared" si="0"/>
        <v>397654</v>
      </c>
      <c r="R13" s="32"/>
    </row>
    <row r="14" spans="1:19" s="3" customFormat="1" ht="14.1" customHeight="1" thickBot="1" x14ac:dyDescent="0.35">
      <c r="A14" s="102" t="s">
        <v>12</v>
      </c>
      <c r="B14" s="103">
        <v>11165</v>
      </c>
      <c r="C14" s="103">
        <v>30532</v>
      </c>
      <c r="D14" s="103">
        <v>47082</v>
      </c>
      <c r="E14" s="103">
        <v>3960</v>
      </c>
      <c r="F14" s="103">
        <v>34586</v>
      </c>
      <c r="G14" s="103">
        <v>5777</v>
      </c>
      <c r="H14" s="103">
        <v>7610</v>
      </c>
      <c r="I14" s="103">
        <v>48963</v>
      </c>
      <c r="J14" s="103">
        <v>9616</v>
      </c>
      <c r="K14" s="103">
        <v>80075</v>
      </c>
      <c r="L14" s="103">
        <v>44336</v>
      </c>
      <c r="M14" s="103">
        <v>2098</v>
      </c>
      <c r="N14" s="103">
        <v>24090</v>
      </c>
      <c r="O14" s="103">
        <v>78630</v>
      </c>
      <c r="P14" s="103">
        <v>16342</v>
      </c>
      <c r="Q14" s="103">
        <f t="shared" si="0"/>
        <v>444862</v>
      </c>
      <c r="R14" s="32"/>
      <c r="S14" s="35"/>
    </row>
    <row r="15" spans="1:19" s="3" customFormat="1" ht="14.1" customHeight="1" thickTop="1" x14ac:dyDescent="0.3">
      <c r="A15" s="36" t="s">
        <v>0</v>
      </c>
      <c r="B15" s="37">
        <f>SUM(B3:B14)</f>
        <v>475889</v>
      </c>
      <c r="C15" s="37">
        <f t="shared" ref="C15:Q15" si="1">SUM(C3:C14)</f>
        <v>309730</v>
      </c>
      <c r="D15" s="37">
        <f t="shared" si="1"/>
        <v>669952</v>
      </c>
      <c r="E15" s="37">
        <f t="shared" si="1"/>
        <v>65797</v>
      </c>
      <c r="F15" s="37">
        <f t="shared" si="1"/>
        <v>502882</v>
      </c>
      <c r="G15" s="37">
        <f t="shared" si="1"/>
        <v>131093</v>
      </c>
      <c r="H15" s="37">
        <f t="shared" si="1"/>
        <v>116888</v>
      </c>
      <c r="I15" s="37">
        <f t="shared" si="1"/>
        <v>664131</v>
      </c>
      <c r="J15" s="37">
        <f t="shared" si="1"/>
        <v>287738</v>
      </c>
      <c r="K15" s="37">
        <f t="shared" si="1"/>
        <v>2156760</v>
      </c>
      <c r="L15" s="37">
        <f t="shared" si="1"/>
        <v>566035</v>
      </c>
      <c r="M15" s="37">
        <f t="shared" si="1"/>
        <v>24034</v>
      </c>
      <c r="N15" s="37">
        <f t="shared" si="1"/>
        <v>239233</v>
      </c>
      <c r="O15" s="37">
        <f t="shared" si="1"/>
        <v>1541408</v>
      </c>
      <c r="P15" s="37">
        <f t="shared" si="1"/>
        <v>250815</v>
      </c>
      <c r="Q15" s="37">
        <f t="shared" si="1"/>
        <v>8002385</v>
      </c>
      <c r="R15" s="32"/>
    </row>
    <row r="16" spans="1:19" ht="14.25" customHeight="1" x14ac:dyDescent="0.3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9" s="2" customFormat="1" ht="13.5" customHeight="1" x14ac:dyDescent="0.3">
      <c r="A17" s="26">
        <v>2021</v>
      </c>
      <c r="B17" s="27" t="str">
        <f>B2</f>
        <v>Nυμφαία</v>
      </c>
      <c r="C17" s="28" t="str">
        <f t="shared" ref="C17:Q17" si="2">C2</f>
        <v>Νίκη</v>
      </c>
      <c r="D17" s="28" t="str">
        <f t="shared" si="2"/>
        <v>Κρυσταλλoπηγή</v>
      </c>
      <c r="E17" s="28" t="str">
        <f t="shared" si="2"/>
        <v>Αγ. Κωνσταντίνος</v>
      </c>
      <c r="F17" s="29" t="str">
        <f t="shared" si="2"/>
        <v>Ορμένιο</v>
      </c>
      <c r="G17" s="27" t="str">
        <f t="shared" si="2"/>
        <v>Κυπρίνος</v>
      </c>
      <c r="H17" s="28" t="str">
        <f t="shared" si="2"/>
        <v>Καστανιές</v>
      </c>
      <c r="I17" s="28" t="str">
        <f t="shared" si="2"/>
        <v>Κήποι</v>
      </c>
      <c r="J17" s="28" t="str">
        <f t="shared" si="2"/>
        <v>Δοϊράνη</v>
      </c>
      <c r="K17" s="29" t="str">
        <f t="shared" si="2"/>
        <v>Εύζωνοι</v>
      </c>
      <c r="L17" s="27" t="str">
        <f t="shared" si="2"/>
        <v>Κακαβιά</v>
      </c>
      <c r="M17" s="28" t="str">
        <f t="shared" si="2"/>
        <v>Μέρτζανη</v>
      </c>
      <c r="N17" s="28" t="str">
        <f t="shared" si="2"/>
        <v>Εξοχή</v>
      </c>
      <c r="O17" s="28" t="str">
        <f t="shared" si="2"/>
        <v>Προμαχώνας</v>
      </c>
      <c r="P17" s="29" t="str">
        <f t="shared" si="2"/>
        <v>Σαγιάδα</v>
      </c>
      <c r="Q17" s="27" t="str">
        <f t="shared" si="2"/>
        <v>Σύνολο</v>
      </c>
    </row>
    <row r="18" spans="1:19" s="3" customFormat="1" ht="14.1" customHeight="1" x14ac:dyDescent="0.3">
      <c r="A18" s="30" t="s">
        <v>1</v>
      </c>
      <c r="B18" s="31">
        <v>921</v>
      </c>
      <c r="C18" s="31">
        <v>103</v>
      </c>
      <c r="D18" s="31">
        <v>0</v>
      </c>
      <c r="E18" s="31">
        <v>0</v>
      </c>
      <c r="F18" s="31">
        <v>6236</v>
      </c>
      <c r="G18" s="31">
        <v>0</v>
      </c>
      <c r="H18" s="31">
        <v>0</v>
      </c>
      <c r="I18" s="31">
        <v>6433</v>
      </c>
      <c r="J18" s="31">
        <v>0</v>
      </c>
      <c r="K18" s="31">
        <v>24234</v>
      </c>
      <c r="L18" s="31">
        <v>12446</v>
      </c>
      <c r="M18" s="31">
        <v>0</v>
      </c>
      <c r="N18" s="31">
        <v>1398</v>
      </c>
      <c r="O18" s="31">
        <v>15512</v>
      </c>
      <c r="P18" s="31">
        <v>0</v>
      </c>
      <c r="Q18" s="31">
        <f>SUM(B18:P18)</f>
        <v>67283</v>
      </c>
      <c r="R18" s="32"/>
    </row>
    <row r="19" spans="1:19" s="3" customFormat="1" ht="14.1" customHeight="1" x14ac:dyDescent="0.3">
      <c r="A19" s="33" t="s">
        <v>2</v>
      </c>
      <c r="B19" s="34">
        <v>1051</v>
      </c>
      <c r="C19" s="34">
        <v>153</v>
      </c>
      <c r="D19" s="34">
        <v>0</v>
      </c>
      <c r="E19" s="34">
        <v>0</v>
      </c>
      <c r="F19" s="34">
        <v>7209</v>
      </c>
      <c r="G19" s="34">
        <v>0</v>
      </c>
      <c r="H19" s="34">
        <v>0</v>
      </c>
      <c r="I19" s="34">
        <v>6620</v>
      </c>
      <c r="J19" s="34">
        <v>0</v>
      </c>
      <c r="K19" s="34">
        <v>24355</v>
      </c>
      <c r="L19" s="34">
        <v>9305</v>
      </c>
      <c r="M19" s="34">
        <v>0</v>
      </c>
      <c r="N19" s="34">
        <v>1938</v>
      </c>
      <c r="O19" s="34">
        <v>15554</v>
      </c>
      <c r="P19" s="34">
        <v>0</v>
      </c>
      <c r="Q19" s="34">
        <f t="shared" ref="Q19:Q29" si="3">SUM(B19:P19)</f>
        <v>66185</v>
      </c>
      <c r="R19" s="32"/>
      <c r="S19" s="35"/>
    </row>
    <row r="20" spans="1:19" s="3" customFormat="1" ht="14.1" customHeight="1" x14ac:dyDescent="0.3">
      <c r="A20" s="30" t="s">
        <v>3</v>
      </c>
      <c r="B20" s="31">
        <v>1242</v>
      </c>
      <c r="C20" s="31">
        <v>158</v>
      </c>
      <c r="D20" s="31">
        <v>0</v>
      </c>
      <c r="E20" s="31">
        <v>0</v>
      </c>
      <c r="F20" s="31">
        <v>8247</v>
      </c>
      <c r="G20" s="31">
        <v>0</v>
      </c>
      <c r="H20" s="31">
        <v>0</v>
      </c>
      <c r="I20" s="31">
        <v>8260</v>
      </c>
      <c r="J20" s="31">
        <v>0</v>
      </c>
      <c r="K20" s="31">
        <v>18413</v>
      </c>
      <c r="L20" s="31">
        <v>9127</v>
      </c>
      <c r="M20" s="31">
        <v>0</v>
      </c>
      <c r="N20" s="31">
        <v>2725</v>
      </c>
      <c r="O20" s="31">
        <v>20466</v>
      </c>
      <c r="P20" s="31">
        <v>0</v>
      </c>
      <c r="Q20" s="31">
        <f t="shared" si="3"/>
        <v>68638</v>
      </c>
      <c r="R20" s="32"/>
    </row>
    <row r="21" spans="1:19" s="3" customFormat="1" ht="14.1" customHeight="1" x14ac:dyDescent="0.3">
      <c r="A21" s="33" t="s">
        <v>4</v>
      </c>
      <c r="B21" s="34">
        <v>2617</v>
      </c>
      <c r="C21" s="34">
        <v>158</v>
      </c>
      <c r="D21" s="34">
        <v>0</v>
      </c>
      <c r="E21" s="34">
        <v>0</v>
      </c>
      <c r="F21" s="34">
        <v>6948</v>
      </c>
      <c r="G21" s="34">
        <v>0</v>
      </c>
      <c r="H21" s="34">
        <v>0</v>
      </c>
      <c r="I21" s="34">
        <v>6936</v>
      </c>
      <c r="J21" s="34">
        <v>0</v>
      </c>
      <c r="K21" s="34">
        <v>20996</v>
      </c>
      <c r="L21" s="34">
        <v>9605</v>
      </c>
      <c r="M21" s="34">
        <v>0</v>
      </c>
      <c r="N21" s="34">
        <v>2752</v>
      </c>
      <c r="O21" s="34">
        <v>28168</v>
      </c>
      <c r="P21" s="34">
        <v>0</v>
      </c>
      <c r="Q21" s="34">
        <f t="shared" si="3"/>
        <v>78180</v>
      </c>
      <c r="R21" s="32"/>
      <c r="S21" s="35"/>
    </row>
    <row r="22" spans="1:19" s="3" customFormat="1" ht="14.1" customHeight="1" x14ac:dyDescent="0.3">
      <c r="A22" s="30" t="s">
        <v>5</v>
      </c>
      <c r="B22" s="31">
        <v>6473</v>
      </c>
      <c r="C22" s="31">
        <v>187</v>
      </c>
      <c r="D22" s="31">
        <v>1789</v>
      </c>
      <c r="E22" s="31">
        <v>0</v>
      </c>
      <c r="F22" s="31">
        <v>11139</v>
      </c>
      <c r="G22" s="31">
        <v>0</v>
      </c>
      <c r="H22" s="31">
        <v>0</v>
      </c>
      <c r="I22" s="31">
        <v>5727</v>
      </c>
      <c r="J22" s="31">
        <v>0</v>
      </c>
      <c r="K22" s="31">
        <v>56075</v>
      </c>
      <c r="L22" s="31">
        <v>4227</v>
      </c>
      <c r="M22" s="31">
        <v>0</v>
      </c>
      <c r="N22" s="31">
        <v>2713</v>
      </c>
      <c r="O22" s="31">
        <v>53434</v>
      </c>
      <c r="P22" s="31">
        <v>0</v>
      </c>
      <c r="Q22" s="31">
        <f t="shared" si="3"/>
        <v>141764</v>
      </c>
      <c r="R22" s="32"/>
    </row>
    <row r="23" spans="1:19" s="3" customFormat="1" ht="14.1" customHeight="1" x14ac:dyDescent="0.3">
      <c r="A23" s="33" t="s">
        <v>6</v>
      </c>
      <c r="B23" s="34">
        <v>34479</v>
      </c>
      <c r="C23" s="34">
        <v>231</v>
      </c>
      <c r="D23" s="34">
        <v>6658</v>
      </c>
      <c r="E23" s="34">
        <v>0</v>
      </c>
      <c r="F23" s="34">
        <v>17092</v>
      </c>
      <c r="G23" s="34">
        <v>0</v>
      </c>
      <c r="H23" s="34">
        <v>0</v>
      </c>
      <c r="I23" s="34">
        <v>7428</v>
      </c>
      <c r="J23" s="34">
        <v>0</v>
      </c>
      <c r="K23" s="34">
        <v>172046</v>
      </c>
      <c r="L23" s="34">
        <v>17125</v>
      </c>
      <c r="M23" s="34">
        <v>0</v>
      </c>
      <c r="N23" s="34">
        <v>3477</v>
      </c>
      <c r="O23" s="34">
        <v>145451</v>
      </c>
      <c r="P23" s="34">
        <v>4666</v>
      </c>
      <c r="Q23" s="34">
        <f t="shared" si="3"/>
        <v>408653</v>
      </c>
      <c r="R23" s="32"/>
      <c r="S23" s="35"/>
    </row>
    <row r="24" spans="1:19" s="3" customFormat="1" ht="14.1" customHeight="1" x14ac:dyDescent="0.3">
      <c r="A24" s="30" t="s">
        <v>7</v>
      </c>
      <c r="B24" s="31">
        <v>57912</v>
      </c>
      <c r="C24" s="31">
        <v>15101</v>
      </c>
      <c r="D24" s="31">
        <v>38208</v>
      </c>
      <c r="E24" s="31">
        <v>0</v>
      </c>
      <c r="F24" s="31">
        <v>25476</v>
      </c>
      <c r="G24" s="31">
        <v>0</v>
      </c>
      <c r="H24" s="31">
        <v>512</v>
      </c>
      <c r="I24" s="31">
        <v>11628</v>
      </c>
      <c r="J24" s="31">
        <v>23269</v>
      </c>
      <c r="K24" s="31">
        <v>331667</v>
      </c>
      <c r="L24" s="31">
        <v>38776</v>
      </c>
      <c r="M24" s="31">
        <v>647</v>
      </c>
      <c r="N24" s="31">
        <v>16243</v>
      </c>
      <c r="O24" s="31">
        <v>350680</v>
      </c>
      <c r="P24" s="31">
        <v>11939</v>
      </c>
      <c r="Q24" s="31">
        <f t="shared" si="3"/>
        <v>922058</v>
      </c>
      <c r="R24" s="32"/>
    </row>
    <row r="25" spans="1:19" s="3" customFormat="1" ht="14.1" customHeight="1" x14ac:dyDescent="0.3">
      <c r="A25" s="33" t="s">
        <v>8</v>
      </c>
      <c r="B25" s="34">
        <v>48791</v>
      </c>
      <c r="C25" s="34">
        <v>19764</v>
      </c>
      <c r="D25" s="34">
        <v>65182</v>
      </c>
      <c r="E25" s="34">
        <v>0</v>
      </c>
      <c r="F25" s="34">
        <v>36309</v>
      </c>
      <c r="G25" s="34">
        <v>0</v>
      </c>
      <c r="H25" s="34">
        <v>17491</v>
      </c>
      <c r="I25" s="34">
        <v>53750</v>
      </c>
      <c r="J25" s="34">
        <v>26690</v>
      </c>
      <c r="K25" s="34">
        <v>302201</v>
      </c>
      <c r="L25" s="34">
        <v>66812</v>
      </c>
      <c r="M25" s="34">
        <v>3045</v>
      </c>
      <c r="N25" s="34">
        <v>18398</v>
      </c>
      <c r="O25" s="34">
        <v>365608</v>
      </c>
      <c r="P25" s="34">
        <v>27755</v>
      </c>
      <c r="Q25" s="34">
        <f t="shared" si="3"/>
        <v>1051796</v>
      </c>
      <c r="R25" s="32"/>
      <c r="S25" s="35"/>
    </row>
    <row r="26" spans="1:19" s="3" customFormat="1" ht="14.1" customHeight="1" x14ac:dyDescent="0.3">
      <c r="A26" s="30" t="s">
        <v>9</v>
      </c>
      <c r="B26" s="31">
        <v>24054</v>
      </c>
      <c r="C26" s="31">
        <v>10768</v>
      </c>
      <c r="D26" s="31">
        <v>41080</v>
      </c>
      <c r="E26" s="31">
        <v>0</v>
      </c>
      <c r="F26" s="31">
        <v>21415</v>
      </c>
      <c r="G26" s="31">
        <v>0</v>
      </c>
      <c r="H26" s="31">
        <v>4475</v>
      </c>
      <c r="I26" s="31">
        <v>26778</v>
      </c>
      <c r="J26" s="31">
        <v>11824</v>
      </c>
      <c r="K26" s="31">
        <v>144362</v>
      </c>
      <c r="L26" s="31">
        <v>35749</v>
      </c>
      <c r="M26" s="31">
        <v>1441</v>
      </c>
      <c r="N26" s="31">
        <v>13459</v>
      </c>
      <c r="O26" s="31">
        <v>162520</v>
      </c>
      <c r="P26" s="31">
        <v>17144</v>
      </c>
      <c r="Q26" s="31">
        <f t="shared" si="3"/>
        <v>515069</v>
      </c>
      <c r="R26" s="32"/>
    </row>
    <row r="27" spans="1:19" s="3" customFormat="1" ht="14.1" customHeight="1" x14ac:dyDescent="0.3">
      <c r="A27" s="33" t="s">
        <v>10</v>
      </c>
      <c r="B27" s="34">
        <v>8691</v>
      </c>
      <c r="C27" s="34">
        <v>33946</v>
      </c>
      <c r="D27" s="34">
        <v>7679</v>
      </c>
      <c r="E27" s="34">
        <v>0</v>
      </c>
      <c r="F27" s="34">
        <v>13086</v>
      </c>
      <c r="G27" s="34">
        <v>0</v>
      </c>
      <c r="H27" s="34">
        <v>4603</v>
      </c>
      <c r="I27" s="34">
        <v>21125</v>
      </c>
      <c r="J27" s="34">
        <v>5768</v>
      </c>
      <c r="K27" s="34">
        <v>49016</v>
      </c>
      <c r="L27" s="34">
        <v>28945</v>
      </c>
      <c r="M27" s="34">
        <v>1151</v>
      </c>
      <c r="N27" s="34">
        <v>8255</v>
      </c>
      <c r="O27" s="34">
        <v>54683</v>
      </c>
      <c r="P27" s="34">
        <v>13178</v>
      </c>
      <c r="Q27" s="34">
        <f t="shared" si="3"/>
        <v>250126</v>
      </c>
      <c r="R27" s="32"/>
      <c r="S27" s="35"/>
    </row>
    <row r="28" spans="1:19" s="3" customFormat="1" ht="14.1" customHeight="1" x14ac:dyDescent="0.3">
      <c r="A28" s="30" t="s">
        <v>11</v>
      </c>
      <c r="B28" s="31">
        <v>6529</v>
      </c>
      <c r="C28" s="31">
        <v>6464</v>
      </c>
      <c r="D28" s="31">
        <v>37977</v>
      </c>
      <c r="E28" s="31">
        <v>0</v>
      </c>
      <c r="F28" s="31">
        <v>13165</v>
      </c>
      <c r="G28" s="31">
        <v>0</v>
      </c>
      <c r="H28" s="31">
        <v>3936</v>
      </c>
      <c r="I28" s="31">
        <v>17990</v>
      </c>
      <c r="J28" s="31">
        <v>5019</v>
      </c>
      <c r="K28" s="31">
        <v>41244</v>
      </c>
      <c r="L28" s="31">
        <v>28686</v>
      </c>
      <c r="M28" s="31">
        <v>589</v>
      </c>
      <c r="N28" s="31">
        <v>7008</v>
      </c>
      <c r="O28" s="31">
        <v>28372</v>
      </c>
      <c r="P28" s="31">
        <v>10789</v>
      </c>
      <c r="Q28" s="31">
        <f t="shared" si="3"/>
        <v>207768</v>
      </c>
      <c r="R28" s="32"/>
    </row>
    <row r="29" spans="1:19" s="3" customFormat="1" ht="14.1" customHeight="1" thickBot="1" x14ac:dyDescent="0.35">
      <c r="A29" s="102" t="s">
        <v>12</v>
      </c>
      <c r="B29" s="103">
        <v>5177</v>
      </c>
      <c r="C29" s="103">
        <v>5937</v>
      </c>
      <c r="D29" s="103">
        <v>29368</v>
      </c>
      <c r="E29" s="103">
        <v>0</v>
      </c>
      <c r="F29" s="103">
        <v>10109</v>
      </c>
      <c r="G29" s="103">
        <v>0</v>
      </c>
      <c r="H29" s="103">
        <v>2675</v>
      </c>
      <c r="I29" s="103">
        <v>15312</v>
      </c>
      <c r="J29" s="103">
        <v>4049</v>
      </c>
      <c r="K29" s="103">
        <v>36569</v>
      </c>
      <c r="L29" s="103">
        <v>27208</v>
      </c>
      <c r="M29" s="103">
        <v>932</v>
      </c>
      <c r="N29" s="103">
        <v>6280</v>
      </c>
      <c r="O29" s="103">
        <v>27398</v>
      </c>
      <c r="P29" s="103">
        <v>9121</v>
      </c>
      <c r="Q29" s="103">
        <f t="shared" si="3"/>
        <v>180135</v>
      </c>
      <c r="R29" s="32"/>
      <c r="S29" s="35"/>
    </row>
    <row r="30" spans="1:19" s="40" customFormat="1" ht="14.1" hidden="1" customHeight="1" thickBot="1" x14ac:dyDescent="0.35">
      <c r="A30" s="104" t="s">
        <v>0</v>
      </c>
      <c r="B30" s="105">
        <f>SUM(B18:B29)</f>
        <v>197937</v>
      </c>
      <c r="C30" s="105">
        <f t="shared" ref="C30:Q30" si="4">SUM(C18:C29)</f>
        <v>92970</v>
      </c>
      <c r="D30" s="105">
        <f t="shared" si="4"/>
        <v>227941</v>
      </c>
      <c r="E30" s="105">
        <f t="shared" si="4"/>
        <v>0</v>
      </c>
      <c r="F30" s="105">
        <f t="shared" si="4"/>
        <v>176431</v>
      </c>
      <c r="G30" s="105">
        <f t="shared" si="4"/>
        <v>0</v>
      </c>
      <c r="H30" s="105">
        <f t="shared" si="4"/>
        <v>33692</v>
      </c>
      <c r="I30" s="105">
        <f t="shared" si="4"/>
        <v>187987</v>
      </c>
      <c r="J30" s="105">
        <f t="shared" si="4"/>
        <v>76619</v>
      </c>
      <c r="K30" s="105">
        <f t="shared" si="4"/>
        <v>1221178</v>
      </c>
      <c r="L30" s="105">
        <f t="shared" si="4"/>
        <v>288011</v>
      </c>
      <c r="M30" s="105">
        <f t="shared" si="4"/>
        <v>7805</v>
      </c>
      <c r="N30" s="105">
        <f t="shared" si="4"/>
        <v>84646</v>
      </c>
      <c r="O30" s="105">
        <f t="shared" si="4"/>
        <v>1267846</v>
      </c>
      <c r="P30" s="105">
        <f t="shared" si="4"/>
        <v>94592</v>
      </c>
      <c r="Q30" s="105">
        <f t="shared" si="4"/>
        <v>3957655</v>
      </c>
      <c r="R30" s="39"/>
    </row>
    <row r="31" spans="1:19" s="3" customFormat="1" ht="14.1" customHeight="1" thickTop="1" x14ac:dyDescent="0.3">
      <c r="A31" s="36" t="str">
        <f>A15</f>
        <v>Σύνολο</v>
      </c>
      <c r="B31" s="37">
        <f t="shared" ref="B31:Q31" si="5">SUM(B18:B29)</f>
        <v>197937</v>
      </c>
      <c r="C31" s="37">
        <f t="shared" si="5"/>
        <v>92970</v>
      </c>
      <c r="D31" s="37">
        <f t="shared" si="5"/>
        <v>227941</v>
      </c>
      <c r="E31" s="37">
        <f t="shared" si="5"/>
        <v>0</v>
      </c>
      <c r="F31" s="37">
        <f t="shared" si="5"/>
        <v>176431</v>
      </c>
      <c r="G31" s="37">
        <f t="shared" si="5"/>
        <v>0</v>
      </c>
      <c r="H31" s="37">
        <f t="shared" si="5"/>
        <v>33692</v>
      </c>
      <c r="I31" s="37">
        <f t="shared" si="5"/>
        <v>187987</v>
      </c>
      <c r="J31" s="37">
        <f t="shared" si="5"/>
        <v>76619</v>
      </c>
      <c r="K31" s="37">
        <f t="shared" si="5"/>
        <v>1221178</v>
      </c>
      <c r="L31" s="37">
        <f t="shared" si="5"/>
        <v>288011</v>
      </c>
      <c r="M31" s="37">
        <f t="shared" si="5"/>
        <v>7805</v>
      </c>
      <c r="N31" s="37">
        <f t="shared" si="5"/>
        <v>84646</v>
      </c>
      <c r="O31" s="37">
        <f t="shared" si="5"/>
        <v>1267846</v>
      </c>
      <c r="P31" s="37">
        <f t="shared" si="5"/>
        <v>94592</v>
      </c>
      <c r="Q31" s="37">
        <f t="shared" si="5"/>
        <v>3957655</v>
      </c>
      <c r="R31" s="32"/>
    </row>
    <row r="32" spans="1:19" s="3" customFormat="1" ht="14.1" customHeight="1" x14ac:dyDescent="0.3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9" s="2" customFormat="1" ht="13.5" customHeight="1" x14ac:dyDescent="0.3">
      <c r="A33" s="26">
        <v>2019</v>
      </c>
      <c r="B33" s="27" t="str">
        <f>B2</f>
        <v>Nυμφαία</v>
      </c>
      <c r="C33" s="28" t="str">
        <f t="shared" ref="C33:Q33" si="6">C2</f>
        <v>Νίκη</v>
      </c>
      <c r="D33" s="28" t="str">
        <f t="shared" si="6"/>
        <v>Κρυσταλλoπηγή</v>
      </c>
      <c r="E33" s="28" t="str">
        <f t="shared" si="6"/>
        <v>Αγ. Κωνσταντίνος</v>
      </c>
      <c r="F33" s="29" t="str">
        <f t="shared" si="6"/>
        <v>Ορμένιο</v>
      </c>
      <c r="G33" s="27" t="str">
        <f t="shared" si="6"/>
        <v>Κυπρίνος</v>
      </c>
      <c r="H33" s="28" t="str">
        <f t="shared" si="6"/>
        <v>Καστανιές</v>
      </c>
      <c r="I33" s="28" t="str">
        <f t="shared" si="6"/>
        <v>Κήποι</v>
      </c>
      <c r="J33" s="28" t="str">
        <f t="shared" si="6"/>
        <v>Δοϊράνη</v>
      </c>
      <c r="K33" s="29" t="str">
        <f t="shared" si="6"/>
        <v>Εύζωνοι</v>
      </c>
      <c r="L33" s="27" t="str">
        <f t="shared" si="6"/>
        <v>Κακαβιά</v>
      </c>
      <c r="M33" s="28" t="str">
        <f t="shared" si="6"/>
        <v>Μέρτζανη</v>
      </c>
      <c r="N33" s="28" t="str">
        <f t="shared" si="6"/>
        <v>Εξοχή</v>
      </c>
      <c r="O33" s="28" t="str">
        <f t="shared" si="6"/>
        <v>Προμαχώνας</v>
      </c>
      <c r="P33" s="29" t="str">
        <f t="shared" si="6"/>
        <v>Σαγιάδα</v>
      </c>
      <c r="Q33" s="27" t="str">
        <f t="shared" si="6"/>
        <v>Σύνολο</v>
      </c>
    </row>
    <row r="34" spans="1:19" s="3" customFormat="1" ht="14.1" customHeight="1" x14ac:dyDescent="0.3">
      <c r="A34" s="30" t="s">
        <v>1</v>
      </c>
      <c r="B34" s="31">
        <v>70562</v>
      </c>
      <c r="C34" s="31">
        <v>17373</v>
      </c>
      <c r="D34" s="31">
        <v>67842</v>
      </c>
      <c r="E34" s="31">
        <v>2787</v>
      </c>
      <c r="F34" s="31">
        <v>14374</v>
      </c>
      <c r="G34" s="31">
        <v>4574</v>
      </c>
      <c r="H34" s="31">
        <v>10346</v>
      </c>
      <c r="I34" s="31">
        <v>33449</v>
      </c>
      <c r="J34" s="31">
        <v>6805</v>
      </c>
      <c r="K34" s="31">
        <v>53924</v>
      </c>
      <c r="L34" s="31">
        <v>73297</v>
      </c>
      <c r="M34" s="31">
        <v>1064</v>
      </c>
      <c r="N34" s="31">
        <v>9737</v>
      </c>
      <c r="O34" s="31">
        <v>78535</v>
      </c>
      <c r="P34" s="31">
        <v>16916</v>
      </c>
      <c r="Q34" s="31">
        <f>SUM(B34:P34)</f>
        <v>461585</v>
      </c>
      <c r="R34" s="32"/>
    </row>
    <row r="35" spans="1:19" s="3" customFormat="1" ht="14.1" customHeight="1" x14ac:dyDescent="0.3">
      <c r="A35" s="33" t="s">
        <v>2</v>
      </c>
      <c r="B35" s="34">
        <v>71819</v>
      </c>
      <c r="C35" s="34">
        <v>18378</v>
      </c>
      <c r="D35" s="34">
        <v>44352</v>
      </c>
      <c r="E35" s="34">
        <v>2796</v>
      </c>
      <c r="F35" s="34">
        <v>14036</v>
      </c>
      <c r="G35" s="34">
        <v>4433</v>
      </c>
      <c r="H35" s="34">
        <v>10720</v>
      </c>
      <c r="I35" s="34">
        <v>27494</v>
      </c>
      <c r="J35" s="34">
        <v>30363</v>
      </c>
      <c r="K35" s="34">
        <v>111084</v>
      </c>
      <c r="L35" s="34">
        <v>36927</v>
      </c>
      <c r="M35" s="34">
        <v>1196</v>
      </c>
      <c r="N35" s="34">
        <v>10958</v>
      </c>
      <c r="O35" s="34">
        <v>55360</v>
      </c>
      <c r="P35" s="34">
        <v>11365</v>
      </c>
      <c r="Q35" s="34">
        <f t="shared" ref="Q35:Q45" si="7">SUM(B35:P35)</f>
        <v>451281</v>
      </c>
      <c r="R35" s="32"/>
      <c r="S35" s="35"/>
    </row>
    <row r="36" spans="1:19" s="3" customFormat="1" ht="14.1" customHeight="1" x14ac:dyDescent="0.3">
      <c r="A36" s="30" t="s">
        <v>3</v>
      </c>
      <c r="B36" s="31">
        <v>100489</v>
      </c>
      <c r="C36" s="31">
        <v>22663</v>
      </c>
      <c r="D36" s="31">
        <v>3512</v>
      </c>
      <c r="E36" s="31">
        <v>5142</v>
      </c>
      <c r="F36" s="31">
        <v>19274</v>
      </c>
      <c r="G36" s="31">
        <v>6644</v>
      </c>
      <c r="H36" s="31">
        <v>15927</v>
      </c>
      <c r="I36" s="31">
        <v>45330</v>
      </c>
      <c r="J36" s="31">
        <v>11206</v>
      </c>
      <c r="K36" s="31">
        <v>83305</v>
      </c>
      <c r="L36" s="31">
        <v>50379</v>
      </c>
      <c r="M36" s="31">
        <v>1842</v>
      </c>
      <c r="N36" s="31">
        <v>13277</v>
      </c>
      <c r="O36" s="31">
        <v>62330</v>
      </c>
      <c r="P36" s="31">
        <v>13679</v>
      </c>
      <c r="Q36" s="31">
        <f t="shared" si="7"/>
        <v>454999</v>
      </c>
      <c r="R36" s="32"/>
    </row>
    <row r="37" spans="1:19" s="3" customFormat="1" ht="14.1" customHeight="1" x14ac:dyDescent="0.3">
      <c r="A37" s="33" t="s">
        <v>4</v>
      </c>
      <c r="B37" s="34">
        <v>111269</v>
      </c>
      <c r="C37" s="34">
        <v>23431</v>
      </c>
      <c r="D37" s="34">
        <v>68334</v>
      </c>
      <c r="E37" s="34">
        <v>5231</v>
      </c>
      <c r="F37" s="34">
        <v>18574</v>
      </c>
      <c r="G37" s="34">
        <v>7634</v>
      </c>
      <c r="H37" s="34">
        <v>16522</v>
      </c>
      <c r="I37" s="34">
        <v>57377</v>
      </c>
      <c r="J37" s="34">
        <v>12112</v>
      </c>
      <c r="K37" s="34">
        <v>115112</v>
      </c>
      <c r="L37" s="34">
        <v>58604</v>
      </c>
      <c r="M37" s="34">
        <v>2084</v>
      </c>
      <c r="N37" s="34">
        <v>15328</v>
      </c>
      <c r="O37" s="34">
        <v>134376</v>
      </c>
      <c r="P37" s="34">
        <v>16731</v>
      </c>
      <c r="Q37" s="34">
        <f t="shared" si="7"/>
        <v>662719</v>
      </c>
      <c r="R37" s="32"/>
      <c r="S37" s="35"/>
    </row>
    <row r="38" spans="1:19" s="3" customFormat="1" ht="14.1" customHeight="1" x14ac:dyDescent="0.3">
      <c r="A38" s="30" t="s">
        <v>5</v>
      </c>
      <c r="B38" s="31">
        <v>104695</v>
      </c>
      <c r="C38" s="31">
        <v>23431</v>
      </c>
      <c r="D38" s="31">
        <v>85198</v>
      </c>
      <c r="E38" s="31">
        <v>6212</v>
      </c>
      <c r="F38" s="31">
        <v>20023</v>
      </c>
      <c r="G38" s="31">
        <v>7889</v>
      </c>
      <c r="H38" s="31">
        <v>15149</v>
      </c>
      <c r="I38" s="31">
        <v>47839</v>
      </c>
      <c r="J38" s="31">
        <v>13111</v>
      </c>
      <c r="K38" s="31">
        <v>155012</v>
      </c>
      <c r="L38" s="31">
        <v>52036</v>
      </c>
      <c r="M38" s="31">
        <v>2476</v>
      </c>
      <c r="N38" s="31">
        <v>14904</v>
      </c>
      <c r="O38" s="31">
        <v>112979</v>
      </c>
      <c r="P38" s="31">
        <v>19413</v>
      </c>
      <c r="Q38" s="31">
        <f t="shared" si="7"/>
        <v>680367</v>
      </c>
      <c r="R38" s="32"/>
    </row>
    <row r="39" spans="1:19" s="3" customFormat="1" ht="14.1" customHeight="1" x14ac:dyDescent="0.3">
      <c r="A39" s="33" t="s">
        <v>6</v>
      </c>
      <c r="B39" s="34">
        <v>215209</v>
      </c>
      <c r="C39" s="34">
        <v>43951</v>
      </c>
      <c r="D39" s="34">
        <v>71853</v>
      </c>
      <c r="E39" s="34">
        <v>12538</v>
      </c>
      <c r="F39" s="34">
        <v>30958</v>
      </c>
      <c r="G39" s="34">
        <v>10110</v>
      </c>
      <c r="H39" s="34">
        <v>19116</v>
      </c>
      <c r="I39" s="34">
        <v>77454</v>
      </c>
      <c r="J39" s="34">
        <v>34197</v>
      </c>
      <c r="K39" s="34">
        <v>406021</v>
      </c>
      <c r="L39" s="34">
        <v>56767</v>
      </c>
      <c r="M39" s="34">
        <v>2318</v>
      </c>
      <c r="N39" s="34">
        <v>24069</v>
      </c>
      <c r="O39" s="34">
        <v>307120</v>
      </c>
      <c r="P39" s="34">
        <v>22276</v>
      </c>
      <c r="Q39" s="34">
        <f t="shared" si="7"/>
        <v>1333957</v>
      </c>
      <c r="R39" s="32"/>
      <c r="S39" s="35"/>
    </row>
    <row r="40" spans="1:19" s="3" customFormat="1" ht="14.1" customHeight="1" x14ac:dyDescent="0.3">
      <c r="A40" s="30" t="s">
        <v>7</v>
      </c>
      <c r="B40" s="31">
        <v>284090</v>
      </c>
      <c r="C40" s="31">
        <v>56929</v>
      </c>
      <c r="D40" s="31">
        <v>85687</v>
      </c>
      <c r="E40" s="31">
        <v>13048</v>
      </c>
      <c r="F40" s="31">
        <v>44808</v>
      </c>
      <c r="G40" s="31">
        <v>9026</v>
      </c>
      <c r="H40" s="31">
        <v>23597</v>
      </c>
      <c r="I40" s="31">
        <v>91070</v>
      </c>
      <c r="J40" s="31">
        <v>155723</v>
      </c>
      <c r="K40" s="31">
        <v>499279</v>
      </c>
      <c r="L40" s="31">
        <v>78783</v>
      </c>
      <c r="M40" s="31">
        <v>2855</v>
      </c>
      <c r="N40" s="31">
        <v>31270</v>
      </c>
      <c r="O40" s="31">
        <v>690219</v>
      </c>
      <c r="P40" s="31">
        <v>39198</v>
      </c>
      <c r="Q40" s="31">
        <f t="shared" si="7"/>
        <v>2105582</v>
      </c>
      <c r="R40" s="32"/>
    </row>
    <row r="41" spans="1:19" s="3" customFormat="1" ht="14.1" customHeight="1" x14ac:dyDescent="0.3">
      <c r="A41" s="33" t="s">
        <v>8</v>
      </c>
      <c r="B41" s="34">
        <v>321813</v>
      </c>
      <c r="C41" s="34">
        <v>71172</v>
      </c>
      <c r="D41" s="34">
        <v>113571</v>
      </c>
      <c r="E41" s="34">
        <v>16056</v>
      </c>
      <c r="F41" s="34">
        <v>31488</v>
      </c>
      <c r="G41" s="34">
        <v>8270</v>
      </c>
      <c r="H41" s="34">
        <v>65926</v>
      </c>
      <c r="I41" s="34">
        <v>206729</v>
      </c>
      <c r="J41" s="34">
        <v>70062</v>
      </c>
      <c r="K41" s="34">
        <v>479282</v>
      </c>
      <c r="L41" s="34">
        <v>121170</v>
      </c>
      <c r="M41" s="34">
        <v>4950</v>
      </c>
      <c r="N41" s="34">
        <v>28312</v>
      </c>
      <c r="O41" s="34">
        <v>896351</v>
      </c>
      <c r="P41" s="34">
        <v>52919</v>
      </c>
      <c r="Q41" s="34">
        <f t="shared" si="7"/>
        <v>2488071</v>
      </c>
      <c r="R41" s="32"/>
      <c r="S41" s="35"/>
    </row>
    <row r="42" spans="1:19" s="3" customFormat="1" ht="14.1" customHeight="1" x14ac:dyDescent="0.3">
      <c r="A42" s="30" t="s">
        <v>9</v>
      </c>
      <c r="B42" s="31">
        <v>170790</v>
      </c>
      <c r="C42" s="31">
        <v>41981</v>
      </c>
      <c r="D42" s="31">
        <v>92418</v>
      </c>
      <c r="E42" s="31">
        <v>10818</v>
      </c>
      <c r="F42" s="31">
        <v>24669</v>
      </c>
      <c r="G42" s="31">
        <v>6754</v>
      </c>
      <c r="H42" s="31">
        <v>26586</v>
      </c>
      <c r="I42" s="31">
        <v>91803</v>
      </c>
      <c r="J42" s="31">
        <v>27132</v>
      </c>
      <c r="K42" s="31">
        <v>290372</v>
      </c>
      <c r="L42" s="31">
        <v>70897</v>
      </c>
      <c r="M42" s="31">
        <v>2968</v>
      </c>
      <c r="N42" s="31">
        <v>29897</v>
      </c>
      <c r="O42" s="31">
        <v>700328</v>
      </c>
      <c r="P42" s="31">
        <v>28266</v>
      </c>
      <c r="Q42" s="31">
        <f t="shared" si="7"/>
        <v>1615679</v>
      </c>
      <c r="R42" s="32"/>
    </row>
    <row r="43" spans="1:19" s="3" customFormat="1" ht="14.1" customHeight="1" x14ac:dyDescent="0.3">
      <c r="A43" s="33" t="s">
        <v>10</v>
      </c>
      <c r="B43" s="34">
        <v>69148</v>
      </c>
      <c r="C43" s="34">
        <v>34246</v>
      </c>
      <c r="D43" s="34">
        <v>77831</v>
      </c>
      <c r="E43" s="34">
        <v>4358</v>
      </c>
      <c r="F43" s="34">
        <v>17922</v>
      </c>
      <c r="G43" s="34">
        <v>5608</v>
      </c>
      <c r="H43" s="34">
        <v>17097</v>
      </c>
      <c r="I43" s="34">
        <v>58845</v>
      </c>
      <c r="J43" s="34">
        <v>27933</v>
      </c>
      <c r="K43" s="34">
        <v>98336</v>
      </c>
      <c r="L43" s="34">
        <v>63683</v>
      </c>
      <c r="M43" s="34">
        <v>2592</v>
      </c>
      <c r="N43" s="34">
        <v>21205</v>
      </c>
      <c r="O43" s="34">
        <v>369742</v>
      </c>
      <c r="P43" s="34">
        <v>17163</v>
      </c>
      <c r="Q43" s="34">
        <f t="shared" si="7"/>
        <v>885709</v>
      </c>
      <c r="R43" s="32"/>
      <c r="S43" s="35"/>
    </row>
    <row r="44" spans="1:19" s="3" customFormat="1" ht="14.1" customHeight="1" x14ac:dyDescent="0.3">
      <c r="A44" s="30" t="s">
        <v>11</v>
      </c>
      <c r="B44" s="31">
        <v>57777</v>
      </c>
      <c r="C44" s="31">
        <v>20130</v>
      </c>
      <c r="D44" s="31">
        <v>76434</v>
      </c>
      <c r="E44" s="31">
        <v>3769</v>
      </c>
      <c r="F44" s="31">
        <v>17862</v>
      </c>
      <c r="G44" s="31">
        <v>5195</v>
      </c>
      <c r="H44" s="31">
        <v>17176</v>
      </c>
      <c r="I44" s="31">
        <v>46269</v>
      </c>
      <c r="J44" s="31">
        <v>10243</v>
      </c>
      <c r="K44" s="31">
        <v>66616</v>
      </c>
      <c r="L44" s="31">
        <v>60580</v>
      </c>
      <c r="M44" s="31">
        <v>2252</v>
      </c>
      <c r="N44" s="31">
        <v>14162</v>
      </c>
      <c r="O44" s="31">
        <v>197893</v>
      </c>
      <c r="P44" s="31">
        <v>18117</v>
      </c>
      <c r="Q44" s="31">
        <f t="shared" si="7"/>
        <v>614475</v>
      </c>
      <c r="R44" s="32"/>
    </row>
    <row r="45" spans="1:19" s="3" customFormat="1" ht="14.1" customHeight="1" thickBot="1" x14ac:dyDescent="0.35">
      <c r="A45" s="102" t="s">
        <v>12</v>
      </c>
      <c r="B45" s="103">
        <v>65589</v>
      </c>
      <c r="C45" s="103">
        <v>28815</v>
      </c>
      <c r="D45" s="103">
        <v>60948</v>
      </c>
      <c r="E45" s="103">
        <v>4112</v>
      </c>
      <c r="F45" s="103">
        <v>18589</v>
      </c>
      <c r="G45" s="103">
        <v>5670</v>
      </c>
      <c r="H45" s="103">
        <v>18526</v>
      </c>
      <c r="I45" s="103">
        <v>46123</v>
      </c>
      <c r="J45" s="103">
        <v>10884</v>
      </c>
      <c r="K45" s="103">
        <v>79506</v>
      </c>
      <c r="L45" s="103">
        <v>59018</v>
      </c>
      <c r="M45" s="103">
        <v>1219</v>
      </c>
      <c r="N45" s="103">
        <v>18582</v>
      </c>
      <c r="O45" s="103">
        <v>151456</v>
      </c>
      <c r="P45" s="103">
        <v>19415</v>
      </c>
      <c r="Q45" s="103">
        <f t="shared" si="7"/>
        <v>588452</v>
      </c>
      <c r="R45" s="32"/>
      <c r="S45" s="35"/>
    </row>
    <row r="46" spans="1:19" s="40" customFormat="1" ht="14.1" hidden="1" customHeight="1" thickBot="1" x14ac:dyDescent="0.35">
      <c r="A46" s="104" t="s">
        <v>0</v>
      </c>
      <c r="B46" s="105">
        <f>SUM(B34:B45)</f>
        <v>1643250</v>
      </c>
      <c r="C46" s="105">
        <f t="shared" ref="C46:P46" si="8">SUM(C34:C45)</f>
        <v>402500</v>
      </c>
      <c r="D46" s="105">
        <f t="shared" si="8"/>
        <v>847980</v>
      </c>
      <c r="E46" s="105">
        <f t="shared" si="8"/>
        <v>86867</v>
      </c>
      <c r="F46" s="105">
        <f t="shared" si="8"/>
        <v>272577</v>
      </c>
      <c r="G46" s="105">
        <f t="shared" si="8"/>
        <v>81807</v>
      </c>
      <c r="H46" s="105">
        <f t="shared" si="8"/>
        <v>256688</v>
      </c>
      <c r="I46" s="105">
        <f t="shared" si="8"/>
        <v>829782</v>
      </c>
      <c r="J46" s="105">
        <f t="shared" si="8"/>
        <v>409771</v>
      </c>
      <c r="K46" s="105">
        <f t="shared" si="8"/>
        <v>2437849</v>
      </c>
      <c r="L46" s="105">
        <f t="shared" si="8"/>
        <v>782141</v>
      </c>
      <c r="M46" s="105">
        <f t="shared" si="8"/>
        <v>27816</v>
      </c>
      <c r="N46" s="105">
        <f t="shared" si="8"/>
        <v>231701</v>
      </c>
      <c r="O46" s="105">
        <f t="shared" si="8"/>
        <v>3756689</v>
      </c>
      <c r="P46" s="105">
        <f t="shared" si="8"/>
        <v>275458</v>
      </c>
      <c r="Q46" s="105">
        <f>SUM(Q34:Q45)</f>
        <v>12342876</v>
      </c>
      <c r="R46" s="39"/>
    </row>
    <row r="47" spans="1:19" s="3" customFormat="1" ht="14.1" customHeight="1" thickTop="1" x14ac:dyDescent="0.3">
      <c r="A47" s="36" t="str">
        <f>A15</f>
        <v>Σύνολο</v>
      </c>
      <c r="B47" s="37">
        <f t="shared" ref="B47:Q47" si="9">SUM(B34:B45)</f>
        <v>1643250</v>
      </c>
      <c r="C47" s="37">
        <f t="shared" si="9"/>
        <v>402500</v>
      </c>
      <c r="D47" s="37">
        <f t="shared" si="9"/>
        <v>847980</v>
      </c>
      <c r="E47" s="37">
        <f t="shared" si="9"/>
        <v>86867</v>
      </c>
      <c r="F47" s="37">
        <f t="shared" si="9"/>
        <v>272577</v>
      </c>
      <c r="G47" s="37">
        <f t="shared" si="9"/>
        <v>81807</v>
      </c>
      <c r="H47" s="37">
        <f t="shared" si="9"/>
        <v>256688</v>
      </c>
      <c r="I47" s="37">
        <f t="shared" si="9"/>
        <v>829782</v>
      </c>
      <c r="J47" s="37">
        <f t="shared" si="9"/>
        <v>409771</v>
      </c>
      <c r="K47" s="37">
        <f t="shared" si="9"/>
        <v>2437849</v>
      </c>
      <c r="L47" s="37">
        <f t="shared" si="9"/>
        <v>782141</v>
      </c>
      <c r="M47" s="37">
        <f t="shared" si="9"/>
        <v>27816</v>
      </c>
      <c r="N47" s="37">
        <f t="shared" si="9"/>
        <v>231701</v>
      </c>
      <c r="O47" s="37">
        <f t="shared" si="9"/>
        <v>3756689</v>
      </c>
      <c r="P47" s="37">
        <f t="shared" si="9"/>
        <v>275458</v>
      </c>
      <c r="Q47" s="37">
        <f t="shared" si="9"/>
        <v>12342876</v>
      </c>
      <c r="R47" s="32"/>
    </row>
    <row r="48" spans="1:19" s="3" customFormat="1" ht="14.1" customHeight="1" x14ac:dyDescent="0.3">
      <c r="A48" s="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</row>
    <row r="49" spans="1:19" s="2" customFormat="1" ht="13.5" customHeight="1" x14ac:dyDescent="0.3">
      <c r="A49" s="26" t="s">
        <v>83</v>
      </c>
      <c r="B49" s="27" t="str">
        <f>B2</f>
        <v>Nυμφαία</v>
      </c>
      <c r="C49" s="28" t="str">
        <f t="shared" ref="C49:Q49" si="10">C2</f>
        <v>Νίκη</v>
      </c>
      <c r="D49" s="28" t="str">
        <f t="shared" si="10"/>
        <v>Κρυσταλλoπηγή</v>
      </c>
      <c r="E49" s="28" t="str">
        <f t="shared" si="10"/>
        <v>Αγ. Κωνσταντίνος</v>
      </c>
      <c r="F49" s="29" t="str">
        <f t="shared" si="10"/>
        <v>Ορμένιο</v>
      </c>
      <c r="G49" s="27" t="str">
        <f t="shared" si="10"/>
        <v>Κυπρίνος</v>
      </c>
      <c r="H49" s="28" t="str">
        <f t="shared" si="10"/>
        <v>Καστανιές</v>
      </c>
      <c r="I49" s="28" t="str">
        <f t="shared" si="10"/>
        <v>Κήποι</v>
      </c>
      <c r="J49" s="28" t="str">
        <f t="shared" si="10"/>
        <v>Δοϊράνη</v>
      </c>
      <c r="K49" s="29" t="str">
        <f t="shared" si="10"/>
        <v>Εύζωνοι</v>
      </c>
      <c r="L49" s="27" t="str">
        <f t="shared" si="10"/>
        <v>Κακαβιά</v>
      </c>
      <c r="M49" s="28" t="str">
        <f t="shared" si="10"/>
        <v>Μέρτζανη</v>
      </c>
      <c r="N49" s="28" t="str">
        <f t="shared" si="10"/>
        <v>Εξοχή</v>
      </c>
      <c r="O49" s="28" t="str">
        <f t="shared" si="10"/>
        <v>Προμαχώνας</v>
      </c>
      <c r="P49" s="29" t="str">
        <f t="shared" si="10"/>
        <v>Σαγιάδα</v>
      </c>
      <c r="Q49" s="27" t="str">
        <f t="shared" si="10"/>
        <v>Σύνολο</v>
      </c>
    </row>
    <row r="50" spans="1:19" s="3" customFormat="1" ht="14.1" customHeight="1" x14ac:dyDescent="0.3">
      <c r="A50" s="30" t="s">
        <v>1</v>
      </c>
      <c r="B50" s="45">
        <f>IF(B18=0,"",(B3/B18 -1))</f>
        <v>2.9543973941368078</v>
      </c>
      <c r="C50" s="45">
        <f t="shared" ref="C50:Q50" si="11">IF(C18=0,"",(C3/C18 -1))</f>
        <v>21.310679611650485</v>
      </c>
      <c r="D50" s="45" t="str">
        <f t="shared" si="11"/>
        <v/>
      </c>
      <c r="E50" s="45" t="str">
        <f t="shared" si="11"/>
        <v/>
      </c>
      <c r="F50" s="45">
        <f t="shared" si="11"/>
        <v>0.29698524695317507</v>
      </c>
      <c r="G50" s="45" t="str">
        <f t="shared" si="11"/>
        <v/>
      </c>
      <c r="H50" s="45" t="str">
        <f t="shared" si="11"/>
        <v/>
      </c>
      <c r="I50" s="45">
        <f t="shared" si="11"/>
        <v>0.82185605471786105</v>
      </c>
      <c r="J50" s="45" t="str">
        <f t="shared" si="11"/>
        <v/>
      </c>
      <c r="K50" s="45">
        <f t="shared" si="11"/>
        <v>6.7260873153420775E-2</v>
      </c>
      <c r="L50" s="45">
        <f t="shared" si="11"/>
        <v>2.0234613530451551</v>
      </c>
      <c r="M50" s="45" t="str">
        <f t="shared" si="11"/>
        <v/>
      </c>
      <c r="N50" s="45">
        <f t="shared" si="11"/>
        <v>1.8798283261802573</v>
      </c>
      <c r="O50" s="45">
        <f t="shared" si="11"/>
        <v>0.3644920061887571</v>
      </c>
      <c r="P50" s="45" t="str">
        <f t="shared" si="11"/>
        <v/>
      </c>
      <c r="Q50" s="45">
        <f t="shared" si="11"/>
        <v>1.5242631868376857</v>
      </c>
      <c r="R50" s="32"/>
    </row>
    <row r="51" spans="1:19" s="3" customFormat="1" ht="14.1" customHeight="1" x14ac:dyDescent="0.3">
      <c r="A51" s="33" t="s">
        <v>2</v>
      </c>
      <c r="B51" s="46">
        <f t="shared" ref="B51:Q57" si="12">IF(B19=0,"",(B4/B19 -1))</f>
        <v>4.5537583254043765</v>
      </c>
      <c r="C51" s="46">
        <f t="shared" si="12"/>
        <v>35.222222222222221</v>
      </c>
      <c r="D51" s="46" t="str">
        <f t="shared" si="12"/>
        <v/>
      </c>
      <c r="E51" s="46" t="str">
        <f t="shared" si="12"/>
        <v/>
      </c>
      <c r="F51" s="46">
        <f t="shared" si="12"/>
        <v>0.37037037037037046</v>
      </c>
      <c r="G51" s="46" t="str">
        <f t="shared" si="12"/>
        <v/>
      </c>
      <c r="H51" s="46" t="str">
        <f t="shared" si="12"/>
        <v/>
      </c>
      <c r="I51" s="46">
        <f t="shared" si="12"/>
        <v>1.1309667673716013</v>
      </c>
      <c r="J51" s="46" t="str">
        <f t="shared" si="12"/>
        <v/>
      </c>
      <c r="K51" s="46">
        <f t="shared" si="12"/>
        <v>-0.67398891398070204</v>
      </c>
      <c r="L51" s="46">
        <f t="shared" si="12"/>
        <v>1.6447071466953251</v>
      </c>
      <c r="M51" s="46" t="str">
        <f t="shared" si="12"/>
        <v/>
      </c>
      <c r="N51" s="46">
        <f t="shared" si="12"/>
        <v>2.0753353973168216</v>
      </c>
      <c r="O51" s="46">
        <f t="shared" si="12"/>
        <v>0.63147743345763141</v>
      </c>
      <c r="P51" s="46" t="str">
        <f t="shared" si="12"/>
        <v/>
      </c>
      <c r="Q51" s="46">
        <f t="shared" si="12"/>
        <v>1.6436654831155098</v>
      </c>
      <c r="R51" s="32"/>
      <c r="S51" s="35"/>
    </row>
    <row r="52" spans="1:19" s="3" customFormat="1" ht="14.1" customHeight="1" x14ac:dyDescent="0.3">
      <c r="A52" s="30" t="s">
        <v>3</v>
      </c>
      <c r="B52" s="45">
        <f t="shared" si="12"/>
        <v>5.438808373590982</v>
      </c>
      <c r="C52" s="45">
        <f t="shared" si="12"/>
        <v>42.981012658227847</v>
      </c>
      <c r="D52" s="45" t="str">
        <f t="shared" si="12"/>
        <v/>
      </c>
      <c r="E52" s="45" t="str">
        <f t="shared" si="12"/>
        <v/>
      </c>
      <c r="F52" s="45">
        <f t="shared" si="12"/>
        <v>0.81569055414089964</v>
      </c>
      <c r="G52" s="45" t="str">
        <f t="shared" si="12"/>
        <v/>
      </c>
      <c r="H52" s="45" t="str">
        <f t="shared" si="12"/>
        <v/>
      </c>
      <c r="I52" s="45">
        <f t="shared" si="12"/>
        <v>1.4680387409200968</v>
      </c>
      <c r="J52" s="45" t="str">
        <f t="shared" si="12"/>
        <v/>
      </c>
      <c r="K52" s="45">
        <f t="shared" si="12"/>
        <v>1.3207516428610222</v>
      </c>
      <c r="L52" s="45">
        <f t="shared" si="12"/>
        <v>2.4839487235674373</v>
      </c>
      <c r="M52" s="45" t="str">
        <f t="shared" si="12"/>
        <v/>
      </c>
      <c r="N52" s="45">
        <f t="shared" si="12"/>
        <v>2.6822018348623855</v>
      </c>
      <c r="O52" s="45">
        <f t="shared" si="12"/>
        <v>1.1607544219681425</v>
      </c>
      <c r="P52" s="45" t="str">
        <f t="shared" si="12"/>
        <v/>
      </c>
      <c r="Q52" s="45">
        <f t="shared" si="12"/>
        <v>2.4670299251143679</v>
      </c>
      <c r="R52" s="32"/>
    </row>
    <row r="53" spans="1:19" s="3" customFormat="1" ht="14.1" customHeight="1" x14ac:dyDescent="0.3">
      <c r="A53" s="33" t="s">
        <v>4</v>
      </c>
      <c r="B53" s="46">
        <f t="shared" si="12"/>
        <v>3.3809705769965612</v>
      </c>
      <c r="C53" s="46">
        <f t="shared" si="12"/>
        <v>67.87341772151899</v>
      </c>
      <c r="D53" s="46" t="str">
        <f t="shared" si="12"/>
        <v/>
      </c>
      <c r="E53" s="46" t="str">
        <f t="shared" si="12"/>
        <v/>
      </c>
      <c r="F53" s="46">
        <f t="shared" si="12"/>
        <v>1.7327288428324699</v>
      </c>
      <c r="G53" s="46" t="str">
        <f t="shared" si="12"/>
        <v/>
      </c>
      <c r="H53" s="46" t="str">
        <f t="shared" si="12"/>
        <v/>
      </c>
      <c r="I53" s="46">
        <f t="shared" si="12"/>
        <v>7.0934256055363409E-2</v>
      </c>
      <c r="J53" s="46" t="str">
        <f t="shared" si="12"/>
        <v/>
      </c>
      <c r="K53" s="46">
        <f t="shared" si="12"/>
        <v>2.7309487521432656</v>
      </c>
      <c r="L53" s="46">
        <f t="shared" si="12"/>
        <v>3.5216033315981257</v>
      </c>
      <c r="M53" s="46" t="str">
        <f t="shared" si="12"/>
        <v/>
      </c>
      <c r="N53" s="46">
        <f t="shared" si="12"/>
        <v>3.3350290697674421</v>
      </c>
      <c r="O53" s="46">
        <f t="shared" si="12"/>
        <v>1.0034791252485089</v>
      </c>
      <c r="P53" s="46" t="str">
        <f t="shared" si="12"/>
        <v/>
      </c>
      <c r="Q53" s="46">
        <f t="shared" si="12"/>
        <v>3.0875415707342029</v>
      </c>
      <c r="R53" s="32"/>
      <c r="S53" s="35"/>
    </row>
    <row r="54" spans="1:19" s="3" customFormat="1" ht="14.1" customHeight="1" x14ac:dyDescent="0.3">
      <c r="A54" s="30" t="s">
        <v>5</v>
      </c>
      <c r="B54" s="45">
        <f t="shared" si="12"/>
        <v>1.7568360883670633</v>
      </c>
      <c r="C54" s="45">
        <f t="shared" si="12"/>
        <v>126.56149732620321</v>
      </c>
      <c r="D54" s="45">
        <f t="shared" si="12"/>
        <v>33.349357182783677</v>
      </c>
      <c r="E54" s="45" t="str">
        <f t="shared" si="12"/>
        <v/>
      </c>
      <c r="F54" s="45">
        <f t="shared" si="12"/>
        <v>2.0974952868300565</v>
      </c>
      <c r="G54" s="45" t="str">
        <f t="shared" si="12"/>
        <v/>
      </c>
      <c r="H54" s="45" t="str">
        <f t="shared" si="12"/>
        <v/>
      </c>
      <c r="I54" s="45">
        <f t="shared" si="12"/>
        <v>5.9188056574122578</v>
      </c>
      <c r="J54" s="45" t="str">
        <f t="shared" si="12"/>
        <v/>
      </c>
      <c r="K54" s="45">
        <f t="shared" si="12"/>
        <v>2.2622559072670532</v>
      </c>
      <c r="L54" s="45">
        <f t="shared" si="12"/>
        <v>8.1887863733144073</v>
      </c>
      <c r="M54" s="45" t="str">
        <f t="shared" si="12"/>
        <v/>
      </c>
      <c r="N54" s="45">
        <f t="shared" si="12"/>
        <v>5.2886103943973461</v>
      </c>
      <c r="O54" s="45">
        <f t="shared" si="12"/>
        <v>0.48680615338548483</v>
      </c>
      <c r="P54" s="45" t="str">
        <f t="shared" si="12"/>
        <v/>
      </c>
      <c r="Q54" s="45">
        <f t="shared" si="12"/>
        <v>3.0148979994921135</v>
      </c>
      <c r="R54" s="32"/>
    </row>
    <row r="55" spans="1:19" s="3" customFormat="1" ht="14.1" customHeight="1" x14ac:dyDescent="0.3">
      <c r="A55" s="33" t="s">
        <v>6</v>
      </c>
      <c r="B55" s="46">
        <f t="shared" si="12"/>
        <v>1.2290089619768554</v>
      </c>
      <c r="C55" s="46">
        <f t="shared" si="12"/>
        <v>142.00865800865802</v>
      </c>
      <c r="D55" s="46">
        <f t="shared" si="12"/>
        <v>7.0693902072694499</v>
      </c>
      <c r="E55" s="46" t="str">
        <f t="shared" si="12"/>
        <v/>
      </c>
      <c r="F55" s="46">
        <f t="shared" si="12"/>
        <v>1.8855604961385444</v>
      </c>
      <c r="G55" s="46" t="str">
        <f t="shared" si="12"/>
        <v/>
      </c>
      <c r="H55" s="46" t="str">
        <f t="shared" si="12"/>
        <v/>
      </c>
      <c r="I55" s="46">
        <f t="shared" si="12"/>
        <v>5.1371836295099627</v>
      </c>
      <c r="J55" s="46" t="str">
        <f t="shared" si="12"/>
        <v/>
      </c>
      <c r="K55" s="46">
        <f t="shared" si="12"/>
        <v>0.96462573962777398</v>
      </c>
      <c r="L55" s="46">
        <f t="shared" si="12"/>
        <v>1.4396496350364965</v>
      </c>
      <c r="M55" s="46" t="str">
        <f t="shared" si="12"/>
        <v/>
      </c>
      <c r="N55" s="46">
        <f t="shared" si="12"/>
        <v>6.6505608283002591</v>
      </c>
      <c r="O55" s="46">
        <f t="shared" si="12"/>
        <v>0.20747880729592794</v>
      </c>
      <c r="P55" s="46">
        <f t="shared" si="12"/>
        <v>3.0829404200600088</v>
      </c>
      <c r="Q55" s="46">
        <f t="shared" si="12"/>
        <v>1.2135821834172269</v>
      </c>
      <c r="R55" s="32"/>
      <c r="S55" s="35"/>
    </row>
    <row r="56" spans="1:19" s="3" customFormat="1" ht="14.1" customHeight="1" x14ac:dyDescent="0.3">
      <c r="A56" s="30" t="s">
        <v>7</v>
      </c>
      <c r="B56" s="45">
        <f t="shared" si="12"/>
        <v>1.6047105953861029</v>
      </c>
      <c r="C56" s="45">
        <f t="shared" si="12"/>
        <v>2.3675253294483811</v>
      </c>
      <c r="D56" s="45">
        <f t="shared" si="12"/>
        <v>0.73112960636515911</v>
      </c>
      <c r="E56" s="45" t="str">
        <f t="shared" si="12"/>
        <v/>
      </c>
      <c r="F56" s="45">
        <f t="shared" si="12"/>
        <v>2.0232768095462395</v>
      </c>
      <c r="G56" s="45" t="str">
        <f t="shared" si="12"/>
        <v/>
      </c>
      <c r="H56" s="45">
        <f t="shared" si="12"/>
        <v>16.08203125</v>
      </c>
      <c r="I56" s="45">
        <f t="shared" si="12"/>
        <v>5.8557791537667701</v>
      </c>
      <c r="J56" s="45">
        <f t="shared" si="12"/>
        <v>1.5381408741243714</v>
      </c>
      <c r="K56" s="45">
        <f t="shared" si="12"/>
        <v>0.6233541473827664</v>
      </c>
      <c r="L56" s="45">
        <f t="shared" si="12"/>
        <v>0.55279038580565287</v>
      </c>
      <c r="M56" s="45">
        <f t="shared" si="12"/>
        <v>2.9103554868624419</v>
      </c>
      <c r="N56" s="45">
        <f t="shared" si="12"/>
        <v>1.5721233762236042</v>
      </c>
      <c r="O56" s="45">
        <f t="shared" si="12"/>
        <v>-7.8504619596213021E-2</v>
      </c>
      <c r="P56" s="45">
        <f t="shared" si="12"/>
        <v>2.313175307814725</v>
      </c>
      <c r="Q56" s="45">
        <f t="shared" si="12"/>
        <v>0.64883445509935389</v>
      </c>
      <c r="R56" s="32"/>
    </row>
    <row r="57" spans="1:19" s="3" customFormat="1" ht="14.1" customHeight="1" x14ac:dyDescent="0.3">
      <c r="A57" s="33" t="s">
        <v>8</v>
      </c>
      <c r="B57" s="46">
        <f t="shared" si="12"/>
        <v>1.4692873685720729</v>
      </c>
      <c r="C57" s="46">
        <f t="shared" si="12"/>
        <v>1.790730621331714</v>
      </c>
      <c r="D57" s="46">
        <f t="shared" si="12"/>
        <v>0.5276149857322574</v>
      </c>
      <c r="E57" s="46" t="str">
        <f t="shared" si="12"/>
        <v/>
      </c>
      <c r="F57" s="46">
        <f t="shared" si="12"/>
        <v>2.639180368503677</v>
      </c>
      <c r="G57" s="46" t="str">
        <f t="shared" si="12"/>
        <v/>
      </c>
      <c r="H57" s="46">
        <f t="shared" si="12"/>
        <v>1.8804528042993538</v>
      </c>
      <c r="I57" s="46">
        <f t="shared" si="12"/>
        <v>2.2690790697674417</v>
      </c>
      <c r="J57" s="46">
        <f t="shared" si="12"/>
        <v>1.2481453727988012</v>
      </c>
      <c r="K57" s="46">
        <f t="shared" si="12"/>
        <v>0.50531268923663397</v>
      </c>
      <c r="L57" s="46">
        <f t="shared" si="12"/>
        <v>0.45244866191702093</v>
      </c>
      <c r="M57" s="46">
        <f t="shared" si="12"/>
        <v>0.52512315270935961</v>
      </c>
      <c r="N57" s="46">
        <f t="shared" si="12"/>
        <v>1.1243613436243072</v>
      </c>
      <c r="O57" s="46">
        <f t="shared" si="12"/>
        <v>0.12603662939541804</v>
      </c>
      <c r="P57" s="46">
        <f t="shared" si="12"/>
        <v>0.86672671590704375</v>
      </c>
      <c r="Q57" s="46">
        <f t="shared" si="12"/>
        <v>0.68810491768365734</v>
      </c>
      <c r="R57" s="32"/>
      <c r="S57" s="35"/>
    </row>
    <row r="58" spans="1:19" s="3" customFormat="1" ht="14.1" customHeight="1" x14ac:dyDescent="0.3">
      <c r="A58" s="30" t="s">
        <v>9</v>
      </c>
      <c r="B58" s="45">
        <f t="shared" ref="B58:Q58" si="13">IF(B26=0,"",(B11/B26 -1))</f>
        <v>0.888251434272886</v>
      </c>
      <c r="C58" s="45">
        <f t="shared" si="13"/>
        <v>2.4690750371471024</v>
      </c>
      <c r="D58" s="45">
        <f t="shared" si="13"/>
        <v>0.79909931840311588</v>
      </c>
      <c r="E58" s="45" t="str">
        <f t="shared" si="13"/>
        <v/>
      </c>
      <c r="F58" s="45">
        <f t="shared" si="13"/>
        <v>2.2257763250058371</v>
      </c>
      <c r="G58" s="45" t="str">
        <f t="shared" si="13"/>
        <v/>
      </c>
      <c r="H58" s="45">
        <f t="shared" si="13"/>
        <v>2.7452513966480447</v>
      </c>
      <c r="I58" s="45">
        <f t="shared" si="13"/>
        <v>2.2166704010755098</v>
      </c>
      <c r="J58" s="45">
        <f t="shared" si="13"/>
        <v>0.69781799729364002</v>
      </c>
      <c r="K58" s="45">
        <f t="shared" si="13"/>
        <v>0.67947936437566669</v>
      </c>
      <c r="L58" s="45">
        <f t="shared" si="13"/>
        <v>0.59366695571904105</v>
      </c>
      <c r="M58" s="45">
        <f t="shared" si="13"/>
        <v>1.6856349757113116</v>
      </c>
      <c r="N58" s="45">
        <f t="shared" si="13"/>
        <v>1.3571587785125194</v>
      </c>
      <c r="O58" s="45">
        <f t="shared" si="13"/>
        <v>0.37997784888013775</v>
      </c>
      <c r="P58" s="45">
        <f t="shared" si="13"/>
        <v>0.81066262249183385</v>
      </c>
      <c r="Q58" s="45">
        <f t="shared" si="13"/>
        <v>0.85273041087698931</v>
      </c>
      <c r="R58" s="32"/>
    </row>
    <row r="59" spans="1:19" s="3" customFormat="1" ht="14.1" customHeight="1" x14ac:dyDescent="0.3">
      <c r="A59" s="33" t="s">
        <v>10</v>
      </c>
      <c r="B59" s="46">
        <f t="shared" ref="B59:Q59" si="14">IF(B27=0,"",(B12/B27 -1))</f>
        <v>0.53020365895754229</v>
      </c>
      <c r="C59" s="46">
        <f t="shared" si="14"/>
        <v>9.7213220998055849E-3</v>
      </c>
      <c r="D59" s="46">
        <f t="shared" si="14"/>
        <v>6.6920171897382472</v>
      </c>
      <c r="E59" s="46" t="str">
        <f t="shared" si="14"/>
        <v/>
      </c>
      <c r="F59" s="46">
        <f t="shared" si="14"/>
        <v>2.0347699831881401</v>
      </c>
      <c r="G59" s="46" t="str">
        <f t="shared" si="14"/>
        <v/>
      </c>
      <c r="H59" s="46">
        <f t="shared" si="14"/>
        <v>0.90962415815772313</v>
      </c>
      <c r="I59" s="46">
        <f t="shared" si="14"/>
        <v>3.0774437869822489</v>
      </c>
      <c r="J59" s="46">
        <f t="shared" si="14"/>
        <v>1.2435852981969489</v>
      </c>
      <c r="K59" s="46">
        <f t="shared" si="14"/>
        <v>0.98161824710298684</v>
      </c>
      <c r="L59" s="46">
        <f t="shared" si="14"/>
        <v>0.54873035066505449</v>
      </c>
      <c r="M59" s="46">
        <f t="shared" si="14"/>
        <v>0.20677671589921798</v>
      </c>
      <c r="N59" s="46">
        <f t="shared" si="14"/>
        <v>0.50890369473046637</v>
      </c>
      <c r="O59" s="46">
        <f t="shared" si="14"/>
        <v>6.7863869941298116E-2</v>
      </c>
      <c r="P59" s="46">
        <f t="shared" si="14"/>
        <v>0.4169828502048869</v>
      </c>
      <c r="Q59" s="46">
        <f t="shared" si="14"/>
        <v>1.1334127599689756</v>
      </c>
      <c r="R59" s="32"/>
      <c r="S59" s="35"/>
    </row>
    <row r="60" spans="1:19" s="3" customFormat="1" ht="14.1" customHeight="1" x14ac:dyDescent="0.3">
      <c r="A60" s="30" t="s">
        <v>11</v>
      </c>
      <c r="B60" s="45">
        <f t="shared" ref="B60:Q60" si="15">IF(B28=0,"",(B13/B28 -1))</f>
        <v>0.69122377086843323</v>
      </c>
      <c r="C60" s="45">
        <f t="shared" si="15"/>
        <v>1.9390470297029703</v>
      </c>
      <c r="D60" s="45">
        <f t="shared" si="15"/>
        <v>0.41930642230823922</v>
      </c>
      <c r="E60" s="45" t="str">
        <f t="shared" si="15"/>
        <v/>
      </c>
      <c r="F60" s="45">
        <f t="shared" si="15"/>
        <v>0.1086973034561336</v>
      </c>
      <c r="G60" s="45" t="str">
        <f t="shared" si="15"/>
        <v/>
      </c>
      <c r="H60" s="45">
        <f t="shared" si="15"/>
        <v>0.93343495934959342</v>
      </c>
      <c r="I60" s="45">
        <f t="shared" si="15"/>
        <v>1.7021678710394665</v>
      </c>
      <c r="J60" s="45">
        <f t="shared" si="15"/>
        <v>0.7899980075712294</v>
      </c>
      <c r="K60" s="45">
        <f t="shared" si="15"/>
        <v>0.64807002230627475</v>
      </c>
      <c r="L60" s="45">
        <f t="shared" si="15"/>
        <v>0.55337098236073357</v>
      </c>
      <c r="M60" s="45">
        <f t="shared" si="15"/>
        <v>1.8455008488964348</v>
      </c>
      <c r="N60" s="45">
        <f t="shared" si="15"/>
        <v>1.0672089041095889</v>
      </c>
      <c r="O60" s="45">
        <f t="shared" si="15"/>
        <v>0.51554349358522478</v>
      </c>
      <c r="P60" s="45">
        <f t="shared" si="15"/>
        <v>5.9412364445268429E-2</v>
      </c>
      <c r="Q60" s="45">
        <f t="shared" si="15"/>
        <v>0.91393284817681253</v>
      </c>
      <c r="R60" s="32"/>
    </row>
    <row r="61" spans="1:19" s="3" customFormat="1" ht="14.1" customHeight="1" thickBot="1" x14ac:dyDescent="0.35">
      <c r="A61" s="102" t="s">
        <v>12</v>
      </c>
      <c r="B61" s="106">
        <f t="shared" ref="B61:Q61" si="16">IF(B29=0,"",(B14/B29 -1))</f>
        <v>1.1566544330693453</v>
      </c>
      <c r="C61" s="106">
        <f t="shared" si="16"/>
        <v>4.1426646454438272</v>
      </c>
      <c r="D61" s="106">
        <f t="shared" si="16"/>
        <v>0.60317352220103504</v>
      </c>
      <c r="E61" s="106" t="str">
        <f t="shared" si="16"/>
        <v/>
      </c>
      <c r="F61" s="106">
        <f t="shared" si="16"/>
        <v>2.4213077455732517</v>
      </c>
      <c r="G61" s="106" t="str">
        <f t="shared" si="16"/>
        <v/>
      </c>
      <c r="H61" s="106">
        <f t="shared" si="16"/>
        <v>1.8448598130841121</v>
      </c>
      <c r="I61" s="106">
        <f t="shared" si="16"/>
        <v>2.1976880877742948</v>
      </c>
      <c r="J61" s="106">
        <f t="shared" si="16"/>
        <v>1.3749073845393927</v>
      </c>
      <c r="K61" s="106">
        <f t="shared" si="16"/>
        <v>1.189696190762668</v>
      </c>
      <c r="L61" s="106">
        <f t="shared" si="16"/>
        <v>0.62952072919729485</v>
      </c>
      <c r="M61" s="106">
        <f t="shared" si="16"/>
        <v>1.2510729613733904</v>
      </c>
      <c r="N61" s="106">
        <f t="shared" si="16"/>
        <v>2.8359872611464967</v>
      </c>
      <c r="O61" s="106">
        <f t="shared" si="16"/>
        <v>1.8699175122271701</v>
      </c>
      <c r="P61" s="106">
        <f t="shared" si="16"/>
        <v>0.79168950772941571</v>
      </c>
      <c r="Q61" s="106">
        <f t="shared" si="16"/>
        <v>1.4696033530407751</v>
      </c>
      <c r="R61" s="32"/>
      <c r="S61" s="35"/>
    </row>
    <row r="62" spans="1:19" s="40" customFormat="1" ht="14.1" customHeight="1" thickTop="1" x14ac:dyDescent="0.3">
      <c r="A62" s="38" t="str">
        <f>A15</f>
        <v>Σύνολο</v>
      </c>
      <c r="B62" s="47">
        <f>IF(B31=0,"",(B15/B31 -1))</f>
        <v>1.4042447849568296</v>
      </c>
      <c r="C62" s="47">
        <f t="shared" ref="C62:Q62" si="17">IF(C31=0,"",(C15/C31 -1))</f>
        <v>2.3315047864902656</v>
      </c>
      <c r="D62" s="47">
        <f t="shared" si="17"/>
        <v>1.9391465335328002</v>
      </c>
      <c r="E62" s="47" t="str">
        <f t="shared" si="17"/>
        <v/>
      </c>
      <c r="F62" s="47">
        <f t="shared" si="17"/>
        <v>1.8503040848830419</v>
      </c>
      <c r="G62" s="47" t="str">
        <f t="shared" si="17"/>
        <v/>
      </c>
      <c r="H62" s="47">
        <f t="shared" si="17"/>
        <v>2.4693102220111598</v>
      </c>
      <c r="I62" s="47">
        <f t="shared" si="17"/>
        <v>2.5328559953613814</v>
      </c>
      <c r="J62" s="47">
        <f t="shared" si="17"/>
        <v>2.7554392513606287</v>
      </c>
      <c r="K62" s="47">
        <f t="shared" si="17"/>
        <v>0.76613073605977178</v>
      </c>
      <c r="L62" s="47">
        <f t="shared" si="17"/>
        <v>0.96532424108801407</v>
      </c>
      <c r="M62" s="47">
        <f t="shared" si="17"/>
        <v>2.0793081358103778</v>
      </c>
      <c r="N62" s="47">
        <f t="shared" si="17"/>
        <v>1.8262764926871915</v>
      </c>
      <c r="O62" s="47">
        <f t="shared" si="17"/>
        <v>0.21576910760455137</v>
      </c>
      <c r="P62" s="47">
        <f t="shared" si="17"/>
        <v>1.6515455852503385</v>
      </c>
      <c r="Q62" s="47">
        <f t="shared" si="17"/>
        <v>1.0220016651274557</v>
      </c>
      <c r="R62" s="39"/>
    </row>
    <row r="63" spans="1:19" s="3" customFormat="1" ht="14.1" customHeight="1" x14ac:dyDescent="0.3">
      <c r="A63" s="6"/>
      <c r="B63" s="48"/>
      <c r="C63" s="48"/>
      <c r="D63" s="48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1:19" s="2" customFormat="1" ht="13.5" customHeight="1" x14ac:dyDescent="0.3">
      <c r="A64" s="26" t="s">
        <v>84</v>
      </c>
      <c r="B64" s="27" t="str">
        <f>B2</f>
        <v>Nυμφαία</v>
      </c>
      <c r="C64" s="28" t="str">
        <f t="shared" ref="C64:Q64" si="18">C2</f>
        <v>Νίκη</v>
      </c>
      <c r="D64" s="28" t="str">
        <f t="shared" si="18"/>
        <v>Κρυσταλλoπηγή</v>
      </c>
      <c r="E64" s="28" t="str">
        <f t="shared" si="18"/>
        <v>Αγ. Κωνσταντίνος</v>
      </c>
      <c r="F64" s="29" t="str">
        <f t="shared" si="18"/>
        <v>Ορμένιο</v>
      </c>
      <c r="G64" s="27" t="str">
        <f t="shared" si="18"/>
        <v>Κυπρίνος</v>
      </c>
      <c r="H64" s="28" t="str">
        <f t="shared" si="18"/>
        <v>Καστανιές</v>
      </c>
      <c r="I64" s="28" t="str">
        <f t="shared" si="18"/>
        <v>Κήποι</v>
      </c>
      <c r="J64" s="28" t="str">
        <f t="shared" si="18"/>
        <v>Δοϊράνη</v>
      </c>
      <c r="K64" s="29" t="str">
        <f t="shared" si="18"/>
        <v>Εύζωνοι</v>
      </c>
      <c r="L64" s="27" t="str">
        <f t="shared" si="18"/>
        <v>Κακαβιά</v>
      </c>
      <c r="M64" s="28" t="str">
        <f t="shared" si="18"/>
        <v>Μέρτζανη</v>
      </c>
      <c r="N64" s="28" t="str">
        <f t="shared" si="18"/>
        <v>Εξοχή</v>
      </c>
      <c r="O64" s="28" t="str">
        <f t="shared" si="18"/>
        <v>Προμαχώνας</v>
      </c>
      <c r="P64" s="29" t="str">
        <f t="shared" si="18"/>
        <v>Σαγιάδα</v>
      </c>
      <c r="Q64" s="27" t="str">
        <f t="shared" si="18"/>
        <v>Σύνολο</v>
      </c>
    </row>
    <row r="65" spans="1:19" s="3" customFormat="1" ht="14.1" customHeight="1" x14ac:dyDescent="0.3">
      <c r="A65" s="30" t="s">
        <v>1</v>
      </c>
      <c r="B65" s="45">
        <f>IF(B34=0,"",(B3/B34 -1))</f>
        <v>-0.94838581672855082</v>
      </c>
      <c r="C65" s="45">
        <f t="shared" ref="C65:Q65" si="19">IF(C34=0,"",(C3/C34 -1))</f>
        <v>-0.86772578138490764</v>
      </c>
      <c r="D65" s="45">
        <f t="shared" si="19"/>
        <v>-0.40165384275227733</v>
      </c>
      <c r="E65" s="45">
        <f t="shared" si="19"/>
        <v>-1</v>
      </c>
      <c r="F65" s="45">
        <f t="shared" si="19"/>
        <v>-0.43731737860025044</v>
      </c>
      <c r="G65" s="45">
        <f t="shared" si="19"/>
        <v>-1</v>
      </c>
      <c r="H65" s="45">
        <f t="shared" si="19"/>
        <v>-0.90953025323796632</v>
      </c>
      <c r="I65" s="45">
        <f t="shared" si="19"/>
        <v>-0.64961583305928428</v>
      </c>
      <c r="J65" s="45">
        <f t="shared" si="19"/>
        <v>-0.49419544452608377</v>
      </c>
      <c r="K65" s="45">
        <f t="shared" si="19"/>
        <v>-0.52036199095022617</v>
      </c>
      <c r="L65" s="45">
        <f t="shared" si="19"/>
        <v>-0.48660927459514036</v>
      </c>
      <c r="M65" s="45">
        <f t="shared" si="19"/>
        <v>-0.18515037593984962</v>
      </c>
      <c r="N65" s="45">
        <f t="shared" si="19"/>
        <v>-0.58652562390880147</v>
      </c>
      <c r="O65" s="45">
        <f t="shared" si="19"/>
        <v>-0.73048959062838226</v>
      </c>
      <c r="P65" s="45">
        <f t="shared" si="19"/>
        <v>-0.43438165050839439</v>
      </c>
      <c r="Q65" s="45">
        <f t="shared" si="19"/>
        <v>-0.63205043491447943</v>
      </c>
      <c r="R65" s="32"/>
    </row>
    <row r="66" spans="1:19" s="3" customFormat="1" ht="14.1" customHeight="1" x14ac:dyDescent="0.3">
      <c r="A66" s="33" t="s">
        <v>2</v>
      </c>
      <c r="B66" s="46">
        <f t="shared" ref="B66:Q72" si="20">IF(B35=0,"",(B4/B35 -1))</f>
        <v>-0.91872624235926426</v>
      </c>
      <c r="C66" s="46">
        <f t="shared" si="20"/>
        <v>-0.69844379148982472</v>
      </c>
      <c r="D66" s="46">
        <f t="shared" si="20"/>
        <v>-0.35610569985569984</v>
      </c>
      <c r="E66" s="46">
        <f t="shared" si="20"/>
        <v>-1</v>
      </c>
      <c r="F66" s="46">
        <f t="shared" si="20"/>
        <v>-0.29616699914505562</v>
      </c>
      <c r="G66" s="46">
        <f t="shared" si="20"/>
        <v>-1</v>
      </c>
      <c r="H66" s="46">
        <f t="shared" si="20"/>
        <v>-0.83535447761194026</v>
      </c>
      <c r="I66" s="46">
        <f t="shared" si="20"/>
        <v>-0.48690623408743727</v>
      </c>
      <c r="J66" s="46">
        <f t="shared" si="20"/>
        <v>0.17211737970556262</v>
      </c>
      <c r="K66" s="46">
        <f t="shared" si="20"/>
        <v>-0.92852255950451912</v>
      </c>
      <c r="L66" s="46">
        <f t="shared" si="20"/>
        <v>-0.33357705743764721</v>
      </c>
      <c r="M66" s="46">
        <f t="shared" si="20"/>
        <v>-0.36287625418060199</v>
      </c>
      <c r="N66" s="46">
        <f t="shared" si="20"/>
        <v>-0.45610512867311548</v>
      </c>
      <c r="O66" s="46">
        <f t="shared" si="20"/>
        <v>-0.54161849710982657</v>
      </c>
      <c r="P66" s="46">
        <f t="shared" si="20"/>
        <v>-0.20395952485701718</v>
      </c>
      <c r="Q66" s="46">
        <f t="shared" si="20"/>
        <v>-0.61227926724147475</v>
      </c>
      <c r="R66" s="32"/>
      <c r="S66" s="35"/>
    </row>
    <row r="67" spans="1:19" s="3" customFormat="1" ht="14.1" customHeight="1" x14ac:dyDescent="0.3">
      <c r="A67" s="30" t="s">
        <v>3</v>
      </c>
      <c r="B67" s="45">
        <f t="shared" si="20"/>
        <v>-0.92041915035476518</v>
      </c>
      <c r="C67" s="45">
        <f t="shared" si="20"/>
        <v>-0.69337686978775981</v>
      </c>
      <c r="D67" s="45">
        <f t="shared" si="20"/>
        <v>9.7525626423690213</v>
      </c>
      <c r="E67" s="45">
        <f t="shared" si="20"/>
        <v>-1</v>
      </c>
      <c r="F67" s="45">
        <f t="shared" si="20"/>
        <v>-0.22309847462903398</v>
      </c>
      <c r="G67" s="45">
        <f t="shared" si="20"/>
        <v>-1</v>
      </c>
      <c r="H67" s="45">
        <f t="shared" si="20"/>
        <v>-0.8808312927732781</v>
      </c>
      <c r="I67" s="45">
        <f t="shared" si="20"/>
        <v>-0.55027575557026254</v>
      </c>
      <c r="J67" s="45">
        <f t="shared" si="20"/>
        <v>-0.46091379618061756</v>
      </c>
      <c r="K67" s="45">
        <f t="shared" si="20"/>
        <v>-0.48704159414200832</v>
      </c>
      <c r="L67" s="45">
        <f t="shared" si="20"/>
        <v>-0.36882431171718377</v>
      </c>
      <c r="M67" s="45">
        <f t="shared" si="20"/>
        <v>-0.32899022801302935</v>
      </c>
      <c r="N67" s="45">
        <f t="shared" si="20"/>
        <v>-0.24425698576485655</v>
      </c>
      <c r="O67" s="45">
        <f t="shared" si="20"/>
        <v>-0.29051820952992136</v>
      </c>
      <c r="P67" s="45">
        <f t="shared" si="20"/>
        <v>-0.12712917610936469</v>
      </c>
      <c r="Q67" s="45">
        <f t="shared" si="20"/>
        <v>-0.47698786151178352</v>
      </c>
      <c r="R67" s="32"/>
    </row>
    <row r="68" spans="1:19" s="3" customFormat="1" ht="14.1" customHeight="1" x14ac:dyDescent="0.3">
      <c r="A68" s="33" t="s">
        <v>4</v>
      </c>
      <c r="B68" s="46">
        <f t="shared" si="20"/>
        <v>-0.89696141782527028</v>
      </c>
      <c r="C68" s="46">
        <f t="shared" si="20"/>
        <v>-0.53557253211557332</v>
      </c>
      <c r="D68" s="46">
        <f t="shared" si="20"/>
        <v>-0.2948166359352592</v>
      </c>
      <c r="E68" s="46">
        <f t="shared" si="20"/>
        <v>-0.52647677308354046</v>
      </c>
      <c r="F68" s="46">
        <f t="shared" si="20"/>
        <v>2.2235382793151626E-2</v>
      </c>
      <c r="G68" s="46">
        <f t="shared" si="20"/>
        <v>-0.87070998166099034</v>
      </c>
      <c r="H68" s="46">
        <f t="shared" si="20"/>
        <v>-0.82538433603679939</v>
      </c>
      <c r="I68" s="46">
        <f t="shared" si="20"/>
        <v>-0.87054046046325184</v>
      </c>
      <c r="J68" s="46">
        <f t="shared" si="20"/>
        <v>-0.36715653896961686</v>
      </c>
      <c r="K68" s="46">
        <f t="shared" si="20"/>
        <v>-0.31948884564597957</v>
      </c>
      <c r="L68" s="46">
        <f t="shared" si="20"/>
        <v>-0.25892430550815648</v>
      </c>
      <c r="M68" s="46">
        <f t="shared" si="20"/>
        <v>-0.15978886756238009</v>
      </c>
      <c r="N68" s="46">
        <f t="shared" si="20"/>
        <v>-0.22168580375782876</v>
      </c>
      <c r="O68" s="46">
        <f t="shared" si="20"/>
        <v>-0.58002917187593028</v>
      </c>
      <c r="P68" s="46">
        <f t="shared" si="20"/>
        <v>-6.5746219592377475E-4</v>
      </c>
      <c r="Q68" s="46">
        <f t="shared" si="20"/>
        <v>-0.5177986446744397</v>
      </c>
      <c r="R68" s="32"/>
      <c r="S68" s="35"/>
    </row>
    <row r="69" spans="1:19" s="3" customFormat="1" ht="14.1" customHeight="1" x14ac:dyDescent="0.3">
      <c r="A69" s="30" t="s">
        <v>5</v>
      </c>
      <c r="B69" s="45">
        <f t="shared" si="20"/>
        <v>-0.82955250967094896</v>
      </c>
      <c r="C69" s="45">
        <f t="shared" si="20"/>
        <v>1.8053006700524898E-2</v>
      </c>
      <c r="D69" s="45">
        <f t="shared" si="20"/>
        <v>-0.27872720016901809</v>
      </c>
      <c r="E69" s="45">
        <f t="shared" si="20"/>
        <v>-6.5196394075981989E-2</v>
      </c>
      <c r="F69" s="45">
        <f t="shared" si="20"/>
        <v>0.72316835639015142</v>
      </c>
      <c r="G69" s="45">
        <f t="shared" si="20"/>
        <v>-0.32146026112308279</v>
      </c>
      <c r="H69" s="45">
        <f t="shared" si="20"/>
        <v>-0.68030893128259295</v>
      </c>
      <c r="I69" s="45">
        <f t="shared" si="20"/>
        <v>-0.17172181692761135</v>
      </c>
      <c r="J69" s="45">
        <f t="shared" si="20"/>
        <v>2.0710090763481048</v>
      </c>
      <c r="K69" s="45">
        <f t="shared" si="20"/>
        <v>0.18010863675070321</v>
      </c>
      <c r="L69" s="45">
        <f t="shared" si="20"/>
        <v>-0.25357444845875932</v>
      </c>
      <c r="M69" s="45">
        <f t="shared" si="20"/>
        <v>-0.30936995153473346</v>
      </c>
      <c r="N69" s="45">
        <f t="shared" si="20"/>
        <v>0.14472624798711764</v>
      </c>
      <c r="O69" s="45">
        <f t="shared" si="20"/>
        <v>-0.29680737128138857</v>
      </c>
      <c r="P69" s="45">
        <f t="shared" si="20"/>
        <v>-0.19461185803327663</v>
      </c>
      <c r="Q69" s="45">
        <f t="shared" si="20"/>
        <v>-0.16343973179181237</v>
      </c>
      <c r="R69" s="32"/>
    </row>
    <row r="70" spans="1:19" s="3" customFormat="1" ht="14.1" customHeight="1" x14ac:dyDescent="0.3">
      <c r="A70" s="33" t="s">
        <v>6</v>
      </c>
      <c r="B70" s="46">
        <f t="shared" si="20"/>
        <v>-0.64288668224841894</v>
      </c>
      <c r="C70" s="46">
        <f t="shared" si="20"/>
        <v>-0.24836750017064457</v>
      </c>
      <c r="D70" s="46">
        <f t="shared" si="20"/>
        <v>-0.25227895842901482</v>
      </c>
      <c r="E70" s="46">
        <f t="shared" si="20"/>
        <v>-0.33362577763598655</v>
      </c>
      <c r="F70" s="46">
        <f t="shared" si="20"/>
        <v>0.59312617094127518</v>
      </c>
      <c r="G70" s="46">
        <f t="shared" si="20"/>
        <v>-0.3647873392680514</v>
      </c>
      <c r="H70" s="46">
        <f t="shared" si="20"/>
        <v>-0.75606821510776312</v>
      </c>
      <c r="I70" s="46">
        <f t="shared" si="20"/>
        <v>-0.41143130115939786</v>
      </c>
      <c r="J70" s="46">
        <f t="shared" si="20"/>
        <v>-0.29648799602304299</v>
      </c>
      <c r="K70" s="46">
        <f t="shared" si="20"/>
        <v>-0.16751596592294482</v>
      </c>
      <c r="L70" s="46">
        <f t="shared" si="20"/>
        <v>-0.26402663519298186</v>
      </c>
      <c r="M70" s="46">
        <f t="shared" si="20"/>
        <v>-0.35245901639344257</v>
      </c>
      <c r="N70" s="46">
        <f t="shared" si="20"/>
        <v>0.10519755702355726</v>
      </c>
      <c r="O70" s="46">
        <f t="shared" si="20"/>
        <v>-0.42814209429538941</v>
      </c>
      <c r="P70" s="46">
        <f t="shared" si="20"/>
        <v>-0.14477464535823303</v>
      </c>
      <c r="Q70" s="46">
        <f t="shared" si="20"/>
        <v>-0.32187694206035122</v>
      </c>
      <c r="R70" s="32"/>
      <c r="S70" s="35"/>
    </row>
    <row r="71" spans="1:19" s="3" customFormat="1" ht="14.1" customHeight="1" x14ac:dyDescent="0.3">
      <c r="A71" s="30" t="s">
        <v>7</v>
      </c>
      <c r="B71" s="45">
        <f t="shared" si="20"/>
        <v>-0.46902742088774685</v>
      </c>
      <c r="C71" s="45">
        <f t="shared" ref="C71:Q71" si="21">IF(C40=0,"",(C9/C40 -1))</f>
        <v>-0.10672943491015119</v>
      </c>
      <c r="D71" s="45">
        <f t="shared" si="21"/>
        <v>-0.22808594069111998</v>
      </c>
      <c r="E71" s="45">
        <f t="shared" si="21"/>
        <v>7.9629061925199363E-2</v>
      </c>
      <c r="F71" s="45">
        <f t="shared" si="21"/>
        <v>0.71891180146402434</v>
      </c>
      <c r="G71" s="45">
        <f t="shared" si="21"/>
        <v>-9.051628628406827E-2</v>
      </c>
      <c r="H71" s="45">
        <f t="shared" si="21"/>
        <v>-0.62935966436411406</v>
      </c>
      <c r="I71" s="45">
        <f t="shared" si="21"/>
        <v>-0.12464038651586695</v>
      </c>
      <c r="J71" s="45">
        <f t="shared" si="21"/>
        <v>-0.62073682115037598</v>
      </c>
      <c r="K71" s="45">
        <f t="shared" si="21"/>
        <v>7.8381025438682528E-2</v>
      </c>
      <c r="L71" s="45">
        <f t="shared" si="21"/>
        <v>-0.23573613596841958</v>
      </c>
      <c r="M71" s="45">
        <f t="shared" si="21"/>
        <v>-0.11383537653239928</v>
      </c>
      <c r="N71" s="45">
        <f t="shared" si="21"/>
        <v>0.33607291333546541</v>
      </c>
      <c r="O71" s="45">
        <f t="shared" si="21"/>
        <v>-0.53181526443056482</v>
      </c>
      <c r="P71" s="45">
        <f t="shared" si="21"/>
        <v>9.1331190366854553E-3</v>
      </c>
      <c r="Q71" s="45">
        <f t="shared" si="21"/>
        <v>-0.27795687843076167</v>
      </c>
      <c r="R71" s="32"/>
    </row>
    <row r="72" spans="1:19" s="3" customFormat="1" ht="14.1" customHeight="1" x14ac:dyDescent="0.3">
      <c r="A72" s="33" t="s">
        <v>8</v>
      </c>
      <c r="B72" s="46">
        <f t="shared" si="20"/>
        <v>-0.62562419790375157</v>
      </c>
      <c r="C72" s="46">
        <f t="shared" ref="C72:Q72" si="22">IF(C41=0,"",(C10/C41 -1))</f>
        <v>-0.22503231607935703</v>
      </c>
      <c r="D72" s="46">
        <f t="shared" si="22"/>
        <v>-0.12325329529545392</v>
      </c>
      <c r="E72" s="46">
        <f t="shared" si="22"/>
        <v>-7.1686596910812139E-2</v>
      </c>
      <c r="F72" s="46">
        <f t="shared" si="22"/>
        <v>3.1963605182926829</v>
      </c>
      <c r="G72" s="46">
        <f t="shared" si="22"/>
        <v>-3.0108827085852496E-2</v>
      </c>
      <c r="H72" s="46">
        <f t="shared" si="22"/>
        <v>-0.2357795103601007</v>
      </c>
      <c r="I72" s="46">
        <f t="shared" si="22"/>
        <v>-0.15003216771715633</v>
      </c>
      <c r="J72" s="46">
        <f t="shared" si="22"/>
        <v>-0.14357283548856725</v>
      </c>
      <c r="K72" s="46">
        <f t="shared" si="22"/>
        <v>-5.0857324080603949E-2</v>
      </c>
      <c r="L72" s="46">
        <f t="shared" si="22"/>
        <v>-0.1991334488734835</v>
      </c>
      <c r="M72" s="46">
        <f t="shared" si="22"/>
        <v>-6.1818181818181772E-2</v>
      </c>
      <c r="N72" s="46">
        <f t="shared" si="22"/>
        <v>0.38047471037016112</v>
      </c>
      <c r="O72" s="46">
        <f t="shared" si="22"/>
        <v>-0.54070670975990431</v>
      </c>
      <c r="P72" s="46">
        <f t="shared" si="22"/>
        <v>-2.0937659441788381E-2</v>
      </c>
      <c r="Q72" s="46">
        <f t="shared" si="22"/>
        <v>-0.28637808165442225</v>
      </c>
      <c r="R72" s="32"/>
      <c r="S72" s="35"/>
    </row>
    <row r="73" spans="1:19" s="3" customFormat="1" ht="14.1" customHeight="1" x14ac:dyDescent="0.3">
      <c r="A73" s="30" t="s">
        <v>9</v>
      </c>
      <c r="B73" s="45">
        <f t="shared" ref="B73:Q73" si="23">IF(B42=0,"",(B11/B42 -1))</f>
        <v>-0.73405937115756192</v>
      </c>
      <c r="C73" s="45">
        <f t="shared" si="23"/>
        <v>-0.11019270622424426</v>
      </c>
      <c r="D73" s="45">
        <f t="shared" si="23"/>
        <v>-0.20029647904087944</v>
      </c>
      <c r="E73" s="45">
        <f t="shared" si="23"/>
        <v>-0.23913847291551116</v>
      </c>
      <c r="F73" s="45">
        <f t="shared" si="23"/>
        <v>1.8002756496007133</v>
      </c>
      <c r="G73" s="45">
        <f t="shared" si="23"/>
        <v>3.4053893988747364E-2</v>
      </c>
      <c r="H73" s="45">
        <f t="shared" si="23"/>
        <v>-0.36959301888211837</v>
      </c>
      <c r="I73" s="45">
        <f t="shared" si="23"/>
        <v>-6.1730008823241089E-2</v>
      </c>
      <c r="J73" s="45">
        <f t="shared" si="23"/>
        <v>-0.26009877635264633</v>
      </c>
      <c r="K73" s="45">
        <f t="shared" si="23"/>
        <v>-0.16502624219966111</v>
      </c>
      <c r="L73" s="45">
        <f t="shared" si="23"/>
        <v>-0.1964116958404446</v>
      </c>
      <c r="M73" s="45">
        <f t="shared" si="23"/>
        <v>0.3039083557951483</v>
      </c>
      <c r="N73" s="45">
        <f t="shared" si="23"/>
        <v>6.1143258520921728E-2</v>
      </c>
      <c r="O73" s="45">
        <f t="shared" si="23"/>
        <v>-0.67975862738602477</v>
      </c>
      <c r="P73" s="45">
        <f t="shared" si="23"/>
        <v>9.8209863440175571E-2</v>
      </c>
      <c r="Q73" s="45">
        <f t="shared" si="23"/>
        <v>-0.40936039894063114</v>
      </c>
      <c r="R73" s="32"/>
    </row>
    <row r="74" spans="1:19" s="3" customFormat="1" ht="14.1" customHeight="1" x14ac:dyDescent="0.3">
      <c r="A74" s="33" t="s">
        <v>10</v>
      </c>
      <c r="B74" s="46">
        <f t="shared" ref="B74:Q74" si="24">IF(B43=0,"",(B12/B43 -1))</f>
        <v>-0.80767339619367151</v>
      </c>
      <c r="C74" s="46">
        <f t="shared" si="24"/>
        <v>8.7601471704723544E-4</v>
      </c>
      <c r="D74" s="46">
        <f t="shared" si="24"/>
        <v>-0.24108645655330141</v>
      </c>
      <c r="E74" s="46">
        <f t="shared" si="24"/>
        <v>6.5396971087654965E-2</v>
      </c>
      <c r="F74" s="46">
        <f t="shared" si="24"/>
        <v>1.2158799241156122</v>
      </c>
      <c r="G74" s="46">
        <f t="shared" si="24"/>
        <v>6.468972895863053</v>
      </c>
      <c r="H74" s="46">
        <f t="shared" si="24"/>
        <v>-0.48587471486225653</v>
      </c>
      <c r="I74" s="46">
        <f t="shared" si="24"/>
        <v>0.46377772113178684</v>
      </c>
      <c r="J74" s="46">
        <f t="shared" si="24"/>
        <v>-0.53671284860201196</v>
      </c>
      <c r="K74" s="46">
        <f t="shared" si="24"/>
        <v>-1.225390497884804E-2</v>
      </c>
      <c r="L74" s="46">
        <f t="shared" si="24"/>
        <v>-0.296075875822433</v>
      </c>
      <c r="M74" s="46">
        <f t="shared" si="24"/>
        <v>-0.46412037037037035</v>
      </c>
      <c r="N74" s="46">
        <f t="shared" si="24"/>
        <v>-0.41259136995991508</v>
      </c>
      <c r="O74" s="46">
        <f t="shared" si="24"/>
        <v>-0.84206825299803645</v>
      </c>
      <c r="P74" s="46">
        <f t="shared" si="24"/>
        <v>8.7979956883994737E-2</v>
      </c>
      <c r="Q74" s="46">
        <f t="shared" si="24"/>
        <v>-0.39751995294165465</v>
      </c>
      <c r="R74" s="32"/>
      <c r="S74" s="35"/>
    </row>
    <row r="75" spans="1:19" s="3" customFormat="1" ht="14.1" customHeight="1" x14ac:dyDescent="0.3">
      <c r="A75" s="30" t="s">
        <v>11</v>
      </c>
      <c r="B75" s="45">
        <f t="shared" ref="B75:Q75" si="25">IF(B44=0,"",(B13/B44 -1))</f>
        <v>-0.80888588884850376</v>
      </c>
      <c r="C75" s="45">
        <f t="shared" si="25"/>
        <v>-5.6234475906607018E-2</v>
      </c>
      <c r="D75" s="45">
        <f t="shared" si="25"/>
        <v>-0.29480335976136274</v>
      </c>
      <c r="E75" s="45">
        <f t="shared" si="25"/>
        <v>-0.11594587423719815</v>
      </c>
      <c r="F75" s="45">
        <f t="shared" si="25"/>
        <v>-0.18284626581569818</v>
      </c>
      <c r="G75" s="45">
        <f t="shared" si="25"/>
        <v>8.1345524542829644</v>
      </c>
      <c r="H75" s="45">
        <f t="shared" si="25"/>
        <v>-0.55693991616208671</v>
      </c>
      <c r="I75" s="45">
        <f t="shared" si="25"/>
        <v>5.0638656551903027E-2</v>
      </c>
      <c r="J75" s="45">
        <f t="shared" si="25"/>
        <v>-0.12291320902079472</v>
      </c>
      <c r="K75" s="45">
        <f t="shared" si="25"/>
        <v>2.0370481565990195E-2</v>
      </c>
      <c r="L75" s="45">
        <f t="shared" si="25"/>
        <v>-0.26444371079564211</v>
      </c>
      <c r="M75" s="45">
        <f t="shared" si="25"/>
        <v>-0.25577264653641207</v>
      </c>
      <c r="N75" s="45">
        <f t="shared" si="25"/>
        <v>2.2948736054229535E-2</v>
      </c>
      <c r="O75" s="45">
        <f t="shared" si="25"/>
        <v>-0.78271591213433522</v>
      </c>
      <c r="P75" s="45">
        <f t="shared" si="25"/>
        <v>-0.36910084451068059</v>
      </c>
      <c r="Q75" s="45">
        <f t="shared" si="25"/>
        <v>-0.35285568981651005</v>
      </c>
      <c r="R75" s="32"/>
    </row>
    <row r="76" spans="1:19" s="3" customFormat="1" ht="14.1" customHeight="1" thickBot="1" x14ac:dyDescent="0.35">
      <c r="A76" s="102" t="s">
        <v>12</v>
      </c>
      <c r="B76" s="106">
        <f t="shared" ref="B76:Q76" si="26">IF(B45=0,"",(B14/B45 -1))</f>
        <v>-0.82977328515452287</v>
      </c>
      <c r="C76" s="106">
        <f t="shared" si="26"/>
        <v>5.9587020648967481E-2</v>
      </c>
      <c r="D76" s="106">
        <f t="shared" si="26"/>
        <v>-0.22750541445166372</v>
      </c>
      <c r="E76" s="106">
        <f t="shared" si="26"/>
        <v>-3.6964980544747061E-2</v>
      </c>
      <c r="F76" s="106">
        <f t="shared" si="26"/>
        <v>0.86056269837000388</v>
      </c>
      <c r="G76" s="106">
        <f t="shared" si="26"/>
        <v>1.887125220458552E-2</v>
      </c>
      <c r="H76" s="106">
        <f t="shared" si="26"/>
        <v>-0.58922595271510314</v>
      </c>
      <c r="I76" s="106">
        <f t="shared" si="26"/>
        <v>6.1574485614552366E-2</v>
      </c>
      <c r="J76" s="106">
        <f t="shared" si="26"/>
        <v>-0.11650128629180445</v>
      </c>
      <c r="K76" s="106">
        <f t="shared" si="26"/>
        <v>7.1566925766608502E-3</v>
      </c>
      <c r="L76" s="106">
        <f t="shared" si="26"/>
        <v>-0.24877156121861133</v>
      </c>
      <c r="M76" s="106">
        <f t="shared" si="26"/>
        <v>0.72108285479901557</v>
      </c>
      <c r="N76" s="106">
        <f t="shared" si="26"/>
        <v>0.29641588634162086</v>
      </c>
      <c r="O76" s="106">
        <f t="shared" si="26"/>
        <v>-0.48083931967039928</v>
      </c>
      <c r="P76" s="106">
        <f t="shared" si="26"/>
        <v>-0.15827968065928411</v>
      </c>
      <c r="Q76" s="106">
        <f t="shared" si="26"/>
        <v>-0.24401310557190736</v>
      </c>
      <c r="R76" s="32"/>
      <c r="S76" s="35"/>
    </row>
    <row r="77" spans="1:19" s="40" customFormat="1" ht="14.1" customHeight="1" thickTop="1" x14ac:dyDescent="0.3">
      <c r="A77" s="38" t="str">
        <f>A15</f>
        <v>Σύνολο</v>
      </c>
      <c r="B77" s="47">
        <f>IF(B47=0,"",(B15/B47 -1))</f>
        <v>-0.7103976875095086</v>
      </c>
      <c r="C77" s="47">
        <f t="shared" ref="C77:Q77" si="27">IF(C47=0,"",(C15/C47 -1))</f>
        <v>-0.23048447204968947</v>
      </c>
      <c r="D77" s="47">
        <f t="shared" si="27"/>
        <v>-0.20994363074600819</v>
      </c>
      <c r="E77" s="47">
        <f t="shared" si="27"/>
        <v>-0.24255471007402118</v>
      </c>
      <c r="F77" s="47">
        <f t="shared" si="27"/>
        <v>0.84491721605271164</v>
      </c>
      <c r="G77" s="47">
        <f t="shared" si="27"/>
        <v>0.60246678157125921</v>
      </c>
      <c r="H77" s="47">
        <f t="shared" si="27"/>
        <v>-0.54463005672255815</v>
      </c>
      <c r="I77" s="47">
        <f t="shared" si="27"/>
        <v>-0.19963195152461732</v>
      </c>
      <c r="J77" s="47">
        <f t="shared" si="27"/>
        <v>-0.29780779996632267</v>
      </c>
      <c r="K77" s="47">
        <f t="shared" si="27"/>
        <v>-0.11530205521342796</v>
      </c>
      <c r="L77" s="47">
        <f t="shared" si="27"/>
        <v>-0.27630056473193454</v>
      </c>
      <c r="M77" s="47">
        <f t="shared" si="27"/>
        <v>-0.13596491228070173</v>
      </c>
      <c r="N77" s="47">
        <f t="shared" si="27"/>
        <v>3.2507412570511152E-2</v>
      </c>
      <c r="O77" s="47">
        <f t="shared" si="27"/>
        <v>-0.58968975073528851</v>
      </c>
      <c r="P77" s="47">
        <f t="shared" si="27"/>
        <v>-8.9461914339028059E-2</v>
      </c>
      <c r="Q77" s="47">
        <f t="shared" si="27"/>
        <v>-0.35165961320522054</v>
      </c>
      <c r="R77" s="39"/>
    </row>
    <row r="78" spans="1:19" s="22" customFormat="1" ht="14.1" customHeight="1" x14ac:dyDescent="0.25">
      <c r="A78" s="49" t="s">
        <v>29</v>
      </c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</row>
    <row r="79" spans="1:19" s="22" customFormat="1" ht="14.1" customHeight="1" x14ac:dyDescent="0.25">
      <c r="A79" s="49" t="s">
        <v>33</v>
      </c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</row>
    <row r="80" spans="1:19" s="3" customFormat="1" ht="15" customHeight="1" x14ac:dyDescent="0.3">
      <c r="A80" s="13"/>
      <c r="B80" s="13"/>
      <c r="C80" s="13"/>
      <c r="D80" s="13"/>
      <c r="E80" s="14"/>
      <c r="F80" s="14"/>
      <c r="G80" s="9"/>
      <c r="H80" s="9"/>
      <c r="I80" s="15"/>
      <c r="J80" s="9"/>
      <c r="K80" s="9"/>
      <c r="L80" s="9"/>
      <c r="M80" s="9"/>
      <c r="N80" s="9"/>
      <c r="O80" s="9"/>
      <c r="P80" s="9"/>
      <c r="Q80" s="9"/>
    </row>
    <row r="81" spans="1:17" s="3" customFormat="1" ht="15" customHeight="1" x14ac:dyDescent="0.3">
      <c r="A81" s="13"/>
      <c r="B81" s="13"/>
      <c r="C81" s="13"/>
      <c r="D81" s="13"/>
      <c r="E81" s="14"/>
      <c r="F81" s="14"/>
      <c r="G81" s="9"/>
      <c r="H81" s="9"/>
      <c r="I81" s="15"/>
      <c r="J81" s="9"/>
      <c r="K81" s="9"/>
      <c r="L81" s="9"/>
      <c r="M81" s="9"/>
      <c r="N81" s="9"/>
      <c r="O81" s="9"/>
      <c r="P81" s="9"/>
      <c r="Q81" s="9"/>
    </row>
    <row r="82" spans="1:17" ht="15" customHeight="1" x14ac:dyDescent="0.3">
      <c r="A82" s="12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</row>
    <row r="83" spans="1:17" ht="15" customHeight="1" x14ac:dyDescent="0.3">
      <c r="A83" s="12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</row>
    <row r="85" spans="1:17" ht="15" customHeight="1" x14ac:dyDescent="0.3">
      <c r="B85" s="16"/>
      <c r="C85" s="16"/>
    </row>
    <row r="86" spans="1:17" ht="15" customHeight="1" x14ac:dyDescent="0.3">
      <c r="B86" s="8"/>
      <c r="C86" s="8"/>
    </row>
    <row r="87" spans="1:17" ht="15" customHeight="1" x14ac:dyDescent="0.3">
      <c r="B87" s="8"/>
      <c r="C87" s="8"/>
    </row>
    <row r="88" spans="1:17" ht="15" customHeight="1" x14ac:dyDescent="0.3">
      <c r="B88" s="8"/>
      <c r="C88" s="8"/>
    </row>
    <row r="89" spans="1:17" ht="15" customHeight="1" x14ac:dyDescent="0.3">
      <c r="B89" s="8"/>
      <c r="C89" s="8"/>
    </row>
  </sheetData>
  <conditionalFormatting sqref="B16:P1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25" right="0.25" top="0.75" bottom="0.75" header="0.3" footer="0.3"/>
  <pageSetup paperSize="9" scale="45" orientation="landscape" verticalDpi="598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81DBE-B116-446E-BD26-8B0E00235633}">
  <sheetPr>
    <pageSetUpPr fitToPage="1"/>
  </sheetPr>
  <dimension ref="A1:U36"/>
  <sheetViews>
    <sheetView showGridLines="0" showZeros="0" zoomScaleNormal="100" workbookViewId="0"/>
  </sheetViews>
  <sheetFormatPr defaultRowHeight="15" customHeight="1" x14ac:dyDescent="0.3"/>
  <cols>
    <col min="1" max="1" width="17.6640625" style="9" customWidth="1"/>
    <col min="2" max="11" width="10.6640625" style="15" customWidth="1"/>
    <col min="12" max="12" width="14.5546875" style="12" customWidth="1"/>
    <col min="13" max="13" width="11.88671875" style="12" customWidth="1"/>
    <col min="14" max="14" width="11.109375" style="12" customWidth="1"/>
    <col min="15" max="21" width="8.88671875" style="9"/>
  </cols>
  <sheetData>
    <row r="1" spans="1:21" s="3" customFormat="1" ht="14.1" customHeight="1" x14ac:dyDescent="0.3">
      <c r="A1" s="11"/>
      <c r="B1" s="48"/>
      <c r="C1" s="48"/>
      <c r="D1" s="48"/>
      <c r="E1" s="48"/>
      <c r="F1" s="48"/>
      <c r="G1" s="48"/>
      <c r="H1" s="48"/>
      <c r="I1" s="48"/>
      <c r="J1" s="48"/>
      <c r="K1" s="48"/>
      <c r="L1" s="6"/>
      <c r="M1" s="6"/>
      <c r="N1" s="6"/>
      <c r="O1" s="9"/>
      <c r="P1" s="9"/>
      <c r="Q1" s="9"/>
      <c r="R1" s="9"/>
      <c r="S1" s="9"/>
      <c r="T1" s="9"/>
      <c r="U1" s="9"/>
    </row>
    <row r="2" spans="1:21" ht="15" customHeight="1" x14ac:dyDescent="0.3">
      <c r="A2" s="10" t="s">
        <v>34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17"/>
      <c r="M2" s="17"/>
      <c r="N2" s="17"/>
    </row>
    <row r="3" spans="1:21" s="2" customFormat="1" ht="14.1" customHeight="1" x14ac:dyDescent="0.3">
      <c r="A3" s="26" t="s">
        <v>65</v>
      </c>
      <c r="B3" s="107" t="s">
        <v>30</v>
      </c>
      <c r="C3" s="108"/>
      <c r="D3" s="108"/>
      <c r="E3" s="108"/>
      <c r="F3" s="109"/>
      <c r="G3" s="107" t="s">
        <v>31</v>
      </c>
      <c r="H3" s="108"/>
      <c r="I3" s="108"/>
      <c r="J3" s="108"/>
      <c r="K3" s="108"/>
      <c r="L3" s="11"/>
      <c r="M3" s="18"/>
      <c r="N3" s="18"/>
      <c r="O3" s="19"/>
      <c r="P3" s="19"/>
      <c r="Q3" s="19"/>
      <c r="R3" s="19"/>
      <c r="S3" s="19"/>
      <c r="T3" s="19"/>
      <c r="U3" s="19"/>
    </row>
    <row r="4" spans="1:21" s="2" customFormat="1" ht="14.1" customHeight="1" x14ac:dyDescent="0.3">
      <c r="A4" s="30"/>
      <c r="B4" s="27">
        <f>'table 5'!A2</f>
        <v>2022</v>
      </c>
      <c r="C4" s="27">
        <f>'table 5'!A17</f>
        <v>2021</v>
      </c>
      <c r="D4" s="27">
        <f>'table 5'!A33</f>
        <v>2019</v>
      </c>
      <c r="E4" s="27" t="str">
        <f>'table 5'!A49</f>
        <v>Δ2022/21</v>
      </c>
      <c r="F4" s="27" t="str">
        <f>'table 5'!A64</f>
        <v>Δ2022/19</v>
      </c>
      <c r="G4" s="27">
        <f>B4</f>
        <v>2022</v>
      </c>
      <c r="H4" s="27">
        <f t="shared" ref="H4:K4" si="0">C4</f>
        <v>2021</v>
      </c>
      <c r="I4" s="27">
        <f t="shared" si="0"/>
        <v>2019</v>
      </c>
      <c r="J4" s="27" t="str">
        <f t="shared" si="0"/>
        <v>Δ2022/21</v>
      </c>
      <c r="K4" s="27" t="str">
        <f t="shared" si="0"/>
        <v>Δ2022/19</v>
      </c>
      <c r="L4" s="11"/>
      <c r="M4" s="18"/>
      <c r="N4" s="18"/>
      <c r="O4" s="19"/>
      <c r="P4" s="19"/>
      <c r="Q4" s="19"/>
      <c r="R4" s="19"/>
      <c r="S4" s="19"/>
      <c r="T4" s="19"/>
      <c r="U4" s="19"/>
    </row>
    <row r="5" spans="1:21" s="3" customFormat="1" ht="14.1" customHeight="1" x14ac:dyDescent="0.3">
      <c r="A5" s="33" t="s">
        <v>1</v>
      </c>
      <c r="B5" s="34">
        <f>'table 5'!D3+'table 5'!L3+'table 5'!M3+'table 5'!P3</f>
        <v>88658</v>
      </c>
      <c r="C5" s="34">
        <f>'table 5'!D18+'table 5'!L18+'table 5'!M18+'table 5'!P18</f>
        <v>12446</v>
      </c>
      <c r="D5" s="34">
        <f>'table 5'!D34+'table 5'!L34+'table 5'!M34+'table 5'!P34</f>
        <v>159119</v>
      </c>
      <c r="E5" s="46">
        <f>IFERROR(B5/C5-1,"")</f>
        <v>6.1234131447854736</v>
      </c>
      <c r="F5" s="60">
        <f>IFERROR(B5/D5-1,"")</f>
        <v>-0.44281952500958399</v>
      </c>
      <c r="G5" s="34">
        <f>'table 5'!B3+'table 5'!E3+'table 5'!F3+'table 5'!G3+'table 5'!N3+'table 5'!O3</f>
        <v>36922</v>
      </c>
      <c r="H5" s="34">
        <f>'table 5'!B18+'table 5'!E18+'table 5'!F18+'table 5'!G18+'table 5'!N18+'table 5'!O18</f>
        <v>24067</v>
      </c>
      <c r="I5" s="34">
        <f>'table 5'!B34+'table 5'!E34+'table 5'!F34+'table 5'!G34+'table 5'!N34+'table 5'!O34</f>
        <v>180569</v>
      </c>
      <c r="J5" s="46">
        <f>IFERROR(G5/H5-1,"")</f>
        <v>0.53413387626210174</v>
      </c>
      <c r="K5" s="60">
        <f>IFERROR(G5/I5-1,"")</f>
        <v>-0.79552414866339183</v>
      </c>
      <c r="L5" s="12"/>
      <c r="M5" s="12"/>
      <c r="N5" s="12"/>
      <c r="O5" s="9"/>
      <c r="P5" s="9"/>
      <c r="Q5" s="9"/>
      <c r="R5" s="9"/>
      <c r="S5" s="9"/>
      <c r="T5" s="9"/>
      <c r="U5" s="9"/>
    </row>
    <row r="6" spans="1:21" s="3" customFormat="1" ht="14.1" customHeight="1" x14ac:dyDescent="0.3">
      <c r="A6" s="30" t="s">
        <v>2</v>
      </c>
      <c r="B6" s="31">
        <f>'table 5'!D4+'table 5'!L4+'table 5'!M4+'table 5'!P4</f>
        <v>62976</v>
      </c>
      <c r="C6" s="31">
        <f>'table 5'!D19+'table 5'!L19+'table 5'!M19+'table 5'!P19</f>
        <v>9305</v>
      </c>
      <c r="D6" s="31">
        <f>'table 5'!D35+'table 5'!L35+'table 5'!M35+'table 5'!P35</f>
        <v>93840</v>
      </c>
      <c r="E6" s="45">
        <f>IFERROR(B6/C6-1,"")</f>
        <v>5.7679742074153681</v>
      </c>
      <c r="F6" s="61">
        <f>IFERROR(B6/D6-1,"")</f>
        <v>-0.32890025575447568</v>
      </c>
      <c r="G6" s="31">
        <f>'table 5'!B4+'table 5'!E4+'table 5'!F4+'table 5'!G4+'table 5'!N4+'table 5'!O4</f>
        <v>47052</v>
      </c>
      <c r="H6" s="31">
        <f>'table 5'!B19+'table 5'!E19+'table 5'!F19+'table 5'!G19+'table 5'!N19+'table 5'!O19</f>
        <v>25752</v>
      </c>
      <c r="I6" s="31">
        <f>'table 5'!B35+'table 5'!E35+'table 5'!F35+'table 5'!G35+'table 5'!N35+'table 5'!O35</f>
        <v>159402</v>
      </c>
      <c r="J6" s="45">
        <f>IFERROR(G6/H6-1,"")</f>
        <v>0.82712022367194771</v>
      </c>
      <c r="K6" s="61">
        <f>IFERROR(G6/I6-1,"")</f>
        <v>-0.70482177137049717</v>
      </c>
      <c r="L6" s="12"/>
      <c r="M6" s="12"/>
      <c r="N6" s="12"/>
      <c r="O6" s="9"/>
      <c r="P6" s="9"/>
      <c r="Q6" s="9"/>
      <c r="R6" s="9"/>
      <c r="S6" s="9"/>
      <c r="T6" s="9"/>
      <c r="U6" s="9"/>
    </row>
    <row r="7" spans="1:21" s="3" customFormat="1" ht="14.1" customHeight="1" x14ac:dyDescent="0.3">
      <c r="A7" s="33" t="s">
        <v>3</v>
      </c>
      <c r="B7" s="34">
        <f>'table 5'!D5+'table 5'!L5+'table 5'!M5+'table 5'!P5</f>
        <v>82737</v>
      </c>
      <c r="C7" s="34">
        <f>'table 5'!D20+'table 5'!L20+'table 5'!M20+'table 5'!P20</f>
        <v>9127</v>
      </c>
      <c r="D7" s="34">
        <f>'table 5'!D36+'table 5'!L36+'table 5'!M36+'table 5'!P36</f>
        <v>69412</v>
      </c>
      <c r="E7" s="46">
        <f>IFERROR(B7/C7-1,"")</f>
        <v>8.0650816259449982</v>
      </c>
      <c r="F7" s="60">
        <f>IFERROR(B7/D7-1,"")</f>
        <v>0.19196968823834504</v>
      </c>
      <c r="G7" s="34">
        <f>'table 5'!B5+'table 5'!E5+'table 5'!F5+'table 5'!G5+'table 5'!N5+'table 5'!O5</f>
        <v>77227</v>
      </c>
      <c r="H7" s="34">
        <f>'table 5'!B20+'table 5'!E20+'table 5'!F20+'table 5'!G20+'table 5'!N20+'table 5'!O20</f>
        <v>32680</v>
      </c>
      <c r="I7" s="34">
        <f>'table 5'!B36+'table 5'!E36+'table 5'!F36+'table 5'!G36+'table 5'!N36+'table 5'!O36</f>
        <v>207156</v>
      </c>
      <c r="J7" s="46">
        <f t="shared" ref="J7:J16" si="1">IFERROR(G7/H7-1,"")</f>
        <v>1.36312729498164</v>
      </c>
      <c r="K7" s="60">
        <f t="shared" ref="K7:K16" si="2">IFERROR(G7/I7-1,"")</f>
        <v>-0.62720365328544669</v>
      </c>
      <c r="L7" s="12"/>
      <c r="M7" s="12"/>
      <c r="N7" s="12"/>
      <c r="O7" s="9"/>
      <c r="P7" s="9"/>
      <c r="Q7" s="9"/>
      <c r="R7" s="9"/>
      <c r="S7" s="9"/>
      <c r="T7" s="9"/>
      <c r="U7" s="9"/>
    </row>
    <row r="8" spans="1:21" s="3" customFormat="1" ht="14.1" customHeight="1" x14ac:dyDescent="0.3">
      <c r="A8" s="30" t="s">
        <v>4</v>
      </c>
      <c r="B8" s="31">
        <f>'table 5'!D6+'table 5'!L6+'table 5'!M6+'table 5'!P6</f>
        <v>110089</v>
      </c>
      <c r="C8" s="31">
        <f>'table 5'!D21+'table 5'!L21+'table 5'!M21+'table 5'!P21</f>
        <v>9605</v>
      </c>
      <c r="D8" s="31">
        <f>'table 5'!D37+'table 5'!L37+'table 5'!M37+'table 5'!P37</f>
        <v>145753</v>
      </c>
      <c r="E8" s="45">
        <f>IFERROR(B8/C8-1,"")</f>
        <v>10.461634565330558</v>
      </c>
      <c r="F8" s="61">
        <f>IFERROR(B8/D8-1,"")</f>
        <v>-0.24468793095167851</v>
      </c>
      <c r="G8" s="31">
        <f>'table 5'!B6+'table 5'!E6+'table 5'!F6+'table 5'!G6+'table 5'!N6+'table 5'!O6</f>
        <v>102280</v>
      </c>
      <c r="H8" s="31">
        <f>'table 5'!B21+'table 5'!E21+'table 5'!F21+'table 5'!G21+'table 5'!N21+'table 5'!O21</f>
        <v>40485</v>
      </c>
      <c r="I8" s="31">
        <f>'table 5'!B37+'table 5'!E37+'table 5'!F37+'table 5'!G37+'table 5'!N37+'table 5'!O37</f>
        <v>292412</v>
      </c>
      <c r="J8" s="45">
        <f t="shared" si="1"/>
        <v>1.5263677905397062</v>
      </c>
      <c r="K8" s="61">
        <f t="shared" si="2"/>
        <v>-0.65021955323310943</v>
      </c>
      <c r="L8" s="12"/>
      <c r="M8" s="12"/>
      <c r="N8" s="12"/>
      <c r="O8" s="9"/>
      <c r="P8" s="9"/>
      <c r="Q8" s="9"/>
      <c r="R8" s="9"/>
      <c r="S8" s="9"/>
      <c r="T8" s="9"/>
      <c r="U8" s="9"/>
    </row>
    <row r="9" spans="1:21" s="3" customFormat="1" ht="14.1" customHeight="1" x14ac:dyDescent="0.3">
      <c r="A9" s="33" t="s">
        <v>5</v>
      </c>
      <c r="B9" s="34">
        <f>'table 5'!D7+'table 5'!L7+'table 5'!M7+'table 5'!P7</f>
        <v>117637</v>
      </c>
      <c r="C9" s="34">
        <f>'table 5'!D22+'table 5'!L22+'table 5'!M22+'table 5'!P22</f>
        <v>6016</v>
      </c>
      <c r="D9" s="34">
        <f>'table 5'!D38+'table 5'!L38+'table 5'!M38+'table 5'!P38</f>
        <v>159123</v>
      </c>
      <c r="E9" s="46">
        <f t="shared" ref="E9:E16" si="3">IFERROR(B9/C9-1,"")</f>
        <v>18.554022606382979</v>
      </c>
      <c r="F9" s="60">
        <f t="shared" ref="F9:F16" si="4">IFERROR(B9/D9-1,"")</f>
        <v>-0.26071655260396043</v>
      </c>
      <c r="G9" s="34">
        <f>'table 5'!B7+'table 5'!E7+'table 5'!F7+'table 5'!G7+'table 5'!N7+'table 5'!O7</f>
        <v>160015</v>
      </c>
      <c r="H9" s="34">
        <f>'table 5'!B22+'table 5'!E22+'table 5'!F22+'table 5'!G22+'table 5'!N22+'table 5'!O22</f>
        <v>73759</v>
      </c>
      <c r="I9" s="34">
        <f>'table 5'!B38+'table 5'!E38+'table 5'!F38+'table 5'!G38+'table 5'!N38+'table 5'!O38</f>
        <v>266702</v>
      </c>
      <c r="J9" s="46">
        <f t="shared" si="1"/>
        <v>1.169430171233341</v>
      </c>
      <c r="K9" s="60">
        <f t="shared" si="2"/>
        <v>-0.40002324691978308</v>
      </c>
      <c r="L9" s="12"/>
      <c r="M9" s="12"/>
      <c r="N9" s="12"/>
      <c r="O9" s="9"/>
      <c r="P9" s="9"/>
      <c r="Q9" s="9"/>
      <c r="R9" s="9"/>
      <c r="S9" s="9"/>
      <c r="T9" s="9"/>
      <c r="U9" s="9"/>
    </row>
    <row r="10" spans="1:21" s="3" customFormat="1" ht="14.1" customHeight="1" x14ac:dyDescent="0.3">
      <c r="A10" s="30" t="s">
        <v>6</v>
      </c>
      <c r="B10" s="31">
        <f>'table 5'!D8+'table 5'!L8+'table 5'!M8+'table 5'!P8</f>
        <v>116057</v>
      </c>
      <c r="C10" s="31">
        <f>'table 5'!D23+'table 5'!L23+'table 5'!M23+'table 5'!P23</f>
        <v>28449</v>
      </c>
      <c r="D10" s="31">
        <f>'table 5'!D39+'table 5'!L39+'table 5'!M39+'table 5'!P39</f>
        <v>153214</v>
      </c>
      <c r="E10" s="45">
        <f t="shared" si="3"/>
        <v>3.0794755527435056</v>
      </c>
      <c r="F10" s="61">
        <f t="shared" si="4"/>
        <v>-0.24251700236270834</v>
      </c>
      <c r="G10" s="31">
        <f>'table 5'!B8+'table 5'!E8+'table 5'!F8+'table 5'!G8+'table 5'!N8+'table 5'!O8</f>
        <v>343181</v>
      </c>
      <c r="H10" s="31">
        <f>'table 5'!B23+'table 5'!E23+'table 5'!F23+'table 5'!G23+'table 5'!N23+'table 5'!O23</f>
        <v>200499</v>
      </c>
      <c r="I10" s="31">
        <f>'table 5'!B39+'table 5'!E39+'table 5'!F39+'table 5'!G39+'table 5'!N39+'table 5'!O39</f>
        <v>600004</v>
      </c>
      <c r="J10" s="45">
        <f t="shared" si="1"/>
        <v>0.71163447199237906</v>
      </c>
      <c r="K10" s="61">
        <f t="shared" si="2"/>
        <v>-0.42803547976346823</v>
      </c>
      <c r="L10" s="12"/>
      <c r="M10" s="12"/>
      <c r="N10" s="12"/>
      <c r="O10" s="9"/>
      <c r="P10" s="9"/>
      <c r="Q10" s="9"/>
      <c r="R10" s="9"/>
      <c r="S10" s="9"/>
      <c r="T10" s="9"/>
      <c r="U10" s="9"/>
    </row>
    <row r="11" spans="1:21" s="3" customFormat="1" ht="14.1" customHeight="1" x14ac:dyDescent="0.3">
      <c r="A11" s="33" t="s">
        <v>7</v>
      </c>
      <c r="B11" s="34">
        <f>'table 5'!D9+'table 5'!L9+'table 5'!M9+'table 5'!P9</f>
        <v>168440</v>
      </c>
      <c r="C11" s="34">
        <f>'table 5'!D24+'table 5'!L24+'table 5'!M24+'table 5'!P24</f>
        <v>89570</v>
      </c>
      <c r="D11" s="34">
        <f>'table 5'!D40+'table 5'!L40+'table 5'!M40+'table 5'!P40</f>
        <v>206523</v>
      </c>
      <c r="E11" s="46">
        <f t="shared" si="3"/>
        <v>0.88054035949536669</v>
      </c>
      <c r="F11" s="60">
        <f t="shared" si="4"/>
        <v>-0.18440076892162127</v>
      </c>
      <c r="G11" s="34">
        <f>'table 5'!B9+'table 5'!E9+'table 5'!F9+'table 5'!G9+'table 5'!N9+'table 5'!O9</f>
        <v>615090</v>
      </c>
      <c r="H11" s="34">
        <f>'table 5'!B24+'table 5'!E24+'table 5'!F24+'table 5'!G24+'table 5'!N24+'table 5'!O24</f>
        <v>450311</v>
      </c>
      <c r="I11" s="34">
        <f>'table 5'!B40+'table 5'!E40+'table 5'!F40+'table 5'!G40+'table 5'!N40+'table 5'!O40</f>
        <v>1072461</v>
      </c>
      <c r="J11" s="46">
        <f t="shared" si="1"/>
        <v>0.36592266233780646</v>
      </c>
      <c r="K11" s="60">
        <f t="shared" si="2"/>
        <v>-0.42646865480423068</v>
      </c>
      <c r="L11" s="12"/>
      <c r="M11" s="12"/>
      <c r="N11" s="12"/>
      <c r="O11" s="9"/>
      <c r="P11" s="9"/>
      <c r="Q11" s="9"/>
      <c r="R11" s="9"/>
      <c r="S11" s="9"/>
      <c r="T11" s="9"/>
      <c r="U11" s="9"/>
    </row>
    <row r="12" spans="1:21" s="3" customFormat="1" ht="14.1" customHeight="1" x14ac:dyDescent="0.3">
      <c r="A12" s="30" t="s">
        <v>8</v>
      </c>
      <c r="B12" s="31">
        <f>'table 5'!D10+'table 5'!L10+'table 5'!M10+'table 5'!P10</f>
        <v>253069</v>
      </c>
      <c r="C12" s="31">
        <f>'table 5'!D25+'table 5'!L25+'table 5'!M25+'table 5'!P25</f>
        <v>162794</v>
      </c>
      <c r="D12" s="31">
        <f>'table 5'!D41+'table 5'!L41+'table 5'!M41+'table 5'!P41</f>
        <v>292610</v>
      </c>
      <c r="E12" s="45">
        <f t="shared" si="3"/>
        <v>0.55453517942921726</v>
      </c>
      <c r="F12" s="61">
        <f t="shared" si="4"/>
        <v>-0.13513208707836366</v>
      </c>
      <c r="G12" s="31">
        <f>'table 5'!B10+'table 5'!E10+'table 5'!F10+'table 5'!G10+'table 5'!N10+'table 5'!O10</f>
        <v>726312</v>
      </c>
      <c r="H12" s="31">
        <f>'table 5'!B25+'table 5'!E25+'table 5'!F25+'table 5'!G25+'table 5'!N25+'table 5'!O25</f>
        <v>469106</v>
      </c>
      <c r="I12" s="31">
        <f>'table 5'!B41+'table 5'!E41+'table 5'!F41+'table 5'!G41+'table 5'!N41+'table 5'!O41</f>
        <v>1302290</v>
      </c>
      <c r="J12" s="45">
        <f t="shared" si="1"/>
        <v>0.5482897255630923</v>
      </c>
      <c r="K12" s="61">
        <f t="shared" si="2"/>
        <v>-0.44228090517473062</v>
      </c>
      <c r="L12" s="12"/>
      <c r="M12" s="12"/>
      <c r="N12" s="12"/>
      <c r="O12" s="9"/>
      <c r="P12" s="9"/>
      <c r="Q12" s="9"/>
      <c r="R12" s="9"/>
      <c r="S12" s="9"/>
      <c r="T12" s="9"/>
      <c r="U12" s="9"/>
    </row>
    <row r="13" spans="1:21" s="3" customFormat="1" ht="14.1" customHeight="1" x14ac:dyDescent="0.3">
      <c r="A13" s="33" t="s">
        <v>9</v>
      </c>
      <c r="B13" s="34">
        <f>'table 5'!D11+'table 5'!L11+'table 5'!M11+'table 5'!P11</f>
        <v>165791</v>
      </c>
      <c r="C13" s="34">
        <f>'table 5'!D26+'table 5'!L26+'table 5'!M26+'table 5'!P26</f>
        <v>95414</v>
      </c>
      <c r="D13" s="34">
        <f>'table 5'!D42+'table 5'!L42+'table 5'!M42+'table 5'!P42</f>
        <v>194549</v>
      </c>
      <c r="E13" s="46">
        <f t="shared" si="3"/>
        <v>0.73759615989267813</v>
      </c>
      <c r="F13" s="60">
        <f t="shared" si="4"/>
        <v>-0.14781880143305803</v>
      </c>
      <c r="G13" s="34">
        <f>'table 5'!B11+'table 5'!E11+'table 5'!F11+'table 5'!G11+'table 5'!N11+'table 5'!O11</f>
        <v>385714</v>
      </c>
      <c r="H13" s="34">
        <f>'table 5'!B26+'table 5'!E26+'table 5'!F26+'table 5'!G26+'table 5'!N26+'table 5'!O26</f>
        <v>221448</v>
      </c>
      <c r="I13" s="34">
        <f>'table 5'!B42+'table 5'!E42+'table 5'!F42+'table 5'!G42+'table 5'!N42+'table 5'!O42</f>
        <v>943256</v>
      </c>
      <c r="J13" s="46">
        <f t="shared" si="1"/>
        <v>0.74178136628012004</v>
      </c>
      <c r="K13" s="60">
        <f t="shared" si="2"/>
        <v>-0.59108237848473799</v>
      </c>
      <c r="L13" s="12"/>
      <c r="M13" s="12"/>
      <c r="N13" s="12"/>
      <c r="O13" s="9"/>
      <c r="P13" s="9"/>
      <c r="Q13" s="9"/>
      <c r="R13" s="9"/>
      <c r="S13" s="9"/>
      <c r="T13" s="9"/>
      <c r="U13" s="9"/>
    </row>
    <row r="14" spans="1:21" s="3" customFormat="1" ht="14.1" customHeight="1" x14ac:dyDescent="0.3">
      <c r="A14" s="30" t="s">
        <v>10</v>
      </c>
      <c r="B14" s="31">
        <f>'table 5'!D12+'table 5'!L12+'table 5'!M12+'table 5'!P12</f>
        <v>123957</v>
      </c>
      <c r="C14" s="31">
        <f>'table 5'!D27+'table 5'!L27+'table 5'!M27+'table 5'!P27</f>
        <v>50953</v>
      </c>
      <c r="D14" s="31">
        <f>'table 5'!D43+'table 5'!L43+'table 5'!M43+'table 5'!P43</f>
        <v>161269</v>
      </c>
      <c r="E14" s="45">
        <f t="shared" si="3"/>
        <v>1.432771377544011</v>
      </c>
      <c r="F14" s="61">
        <f t="shared" si="4"/>
        <v>-0.23136498645120884</v>
      </c>
      <c r="G14" s="31">
        <f>'table 5'!B12+'table 5'!E12+'table 5'!F12+'table 5'!G12+'table 5'!N12+'table 5'!O12</f>
        <v>170391</v>
      </c>
      <c r="H14" s="31">
        <f>'table 5'!B27+'table 5'!E27+'table 5'!F27+'table 5'!G27+'table 5'!N27+'table 5'!O27</f>
        <v>84715</v>
      </c>
      <c r="I14" s="31">
        <f>'table 5'!B43+'table 5'!E43+'table 5'!F43+'table 5'!G43+'table 5'!N43+'table 5'!O43</f>
        <v>487983</v>
      </c>
      <c r="J14" s="45">
        <f t="shared" si="1"/>
        <v>1.0113439178421766</v>
      </c>
      <c r="K14" s="61">
        <f t="shared" si="2"/>
        <v>-0.65082595090402739</v>
      </c>
      <c r="L14" s="12"/>
      <c r="M14" s="12"/>
      <c r="N14" s="12"/>
      <c r="O14" s="9"/>
      <c r="P14" s="9"/>
      <c r="Q14" s="9"/>
      <c r="R14" s="9"/>
      <c r="S14" s="9"/>
      <c r="T14" s="9"/>
      <c r="U14" s="9"/>
    </row>
    <row r="15" spans="1:21" s="3" customFormat="1" ht="14.1" customHeight="1" x14ac:dyDescent="0.3">
      <c r="A15" s="33" t="s">
        <v>11</v>
      </c>
      <c r="B15" s="34">
        <f>'table 5'!D13+'table 5'!L13+'table 5'!M13+'table 5'!P13</f>
        <v>111567</v>
      </c>
      <c r="C15" s="34">
        <f>'table 5'!D28+'table 5'!L28+'table 5'!M28+'table 5'!P28</f>
        <v>78041</v>
      </c>
      <c r="D15" s="34">
        <f>'table 5'!D44+'table 5'!L44+'table 5'!M44+'table 5'!P44</f>
        <v>157383</v>
      </c>
      <c r="E15" s="46">
        <f t="shared" si="3"/>
        <v>0.42959470022167845</v>
      </c>
      <c r="F15" s="60">
        <f t="shared" si="4"/>
        <v>-0.29111149234669564</v>
      </c>
      <c r="G15" s="34">
        <f>'table 5'!B13+'table 5'!E13+'table 5'!F13+'table 5'!G13+'table 5'!N13+'table 5'!O13</f>
        <v>133910</v>
      </c>
      <c r="H15" s="34">
        <f>'table 5'!B28+'table 5'!E28+'table 5'!F28+'table 5'!G28+'table 5'!N28+'table 5'!O28</f>
        <v>55074</v>
      </c>
      <c r="I15" s="34">
        <f>'table 5'!B44+'table 5'!E44+'table 5'!F44+'table 5'!G44+'table 5'!N44+'table 5'!O44</f>
        <v>296658</v>
      </c>
      <c r="J15" s="46">
        <f t="shared" si="1"/>
        <v>1.4314558593891853</v>
      </c>
      <c r="K15" s="60">
        <f t="shared" si="2"/>
        <v>-0.54860479070175083</v>
      </c>
      <c r="L15" s="12"/>
      <c r="M15" s="12"/>
      <c r="N15" s="12"/>
      <c r="O15" s="9"/>
      <c r="P15" s="9"/>
      <c r="Q15" s="9"/>
      <c r="R15" s="9"/>
      <c r="S15" s="9"/>
      <c r="T15" s="9"/>
      <c r="U15" s="9"/>
    </row>
    <row r="16" spans="1:21" s="3" customFormat="1" ht="14.1" customHeight="1" thickBot="1" x14ac:dyDescent="0.35">
      <c r="A16" s="98" t="s">
        <v>12</v>
      </c>
      <c r="B16" s="99">
        <f>'table 5'!D14+'table 5'!L14+'table 5'!M14+'table 5'!P14</f>
        <v>109858</v>
      </c>
      <c r="C16" s="99">
        <f>'table 5'!D29+'table 5'!L29+'table 5'!M29+'table 5'!P29</f>
        <v>66629</v>
      </c>
      <c r="D16" s="99">
        <f>'table 5'!D45+'table 5'!L45+'table 5'!M45+'table 5'!P45</f>
        <v>140600</v>
      </c>
      <c r="E16" s="100">
        <f t="shared" si="3"/>
        <v>0.64880157288868201</v>
      </c>
      <c r="F16" s="101">
        <f t="shared" si="4"/>
        <v>-0.21864864864864864</v>
      </c>
      <c r="G16" s="99">
        <f>'table 5'!B14+'table 5'!E14+'table 5'!F14+'table 5'!G14+'table 5'!N14+'table 5'!O14</f>
        <v>158208</v>
      </c>
      <c r="H16" s="99">
        <f>'table 5'!B29+'table 5'!E29+'table 5'!F29+'table 5'!G29+'table 5'!N29+'table 5'!O29</f>
        <v>48964</v>
      </c>
      <c r="I16" s="99">
        <f>'table 5'!B45+'table 5'!E45+'table 5'!F45+'table 5'!G45+'table 5'!N45+'table 5'!O45</f>
        <v>263998</v>
      </c>
      <c r="J16" s="100">
        <f t="shared" si="1"/>
        <v>2.2311085695613104</v>
      </c>
      <c r="K16" s="101">
        <f t="shared" si="2"/>
        <v>-0.40072273274797532</v>
      </c>
      <c r="L16" s="12"/>
      <c r="M16" s="12"/>
      <c r="N16" s="12"/>
      <c r="O16" s="9"/>
      <c r="P16" s="9"/>
      <c r="Q16" s="9"/>
      <c r="R16" s="9"/>
      <c r="S16" s="9"/>
      <c r="T16" s="9"/>
      <c r="U16" s="9"/>
    </row>
    <row r="17" spans="1:21" s="3" customFormat="1" ht="14.1" customHeight="1" thickTop="1" x14ac:dyDescent="0.3">
      <c r="A17" s="41" t="s">
        <v>13</v>
      </c>
      <c r="B17" s="42">
        <f>SUM(B5:B16)</f>
        <v>1510836</v>
      </c>
      <c r="C17" s="42">
        <f>SUM(C5:C16)</f>
        <v>618349</v>
      </c>
      <c r="D17" s="42">
        <f>SUM(D5:D16)</f>
        <v>1933395</v>
      </c>
      <c r="E17" s="62">
        <f>IFERROR(B17/C17-1,"")</f>
        <v>1.443338632390446</v>
      </c>
      <c r="F17" s="63">
        <f>IFERROR(B17/D17-1,"")</f>
        <v>-0.21855802875253116</v>
      </c>
      <c r="G17" s="42">
        <f>SUM(G5:G16)</f>
        <v>2956302</v>
      </c>
      <c r="H17" s="42">
        <f>SUM(H5:H16)</f>
        <v>1726860</v>
      </c>
      <c r="I17" s="42">
        <f>SUM(I5:I16)</f>
        <v>6072891</v>
      </c>
      <c r="J17" s="62">
        <f>IFERROR(G17/H17-1,"")</f>
        <v>0.71195232966192967</v>
      </c>
      <c r="K17" s="63">
        <f>IFERROR(G17/I17-1,"")</f>
        <v>-0.51319692713075205</v>
      </c>
      <c r="L17" s="12"/>
      <c r="M17" s="12"/>
      <c r="N17" s="12"/>
      <c r="O17" s="9"/>
      <c r="P17" s="9"/>
      <c r="Q17" s="9"/>
      <c r="R17" s="9"/>
      <c r="S17" s="9"/>
      <c r="T17" s="9"/>
      <c r="U17" s="9"/>
    </row>
    <row r="18" spans="1:21" s="3" customFormat="1" ht="14.1" customHeight="1" x14ac:dyDescent="0.3">
      <c r="A18" s="55"/>
      <c r="B18" s="57"/>
      <c r="C18" s="57"/>
      <c r="D18" s="57"/>
      <c r="E18" s="58"/>
      <c r="F18" s="59"/>
      <c r="G18" s="57"/>
      <c r="H18" s="57"/>
      <c r="I18" s="57"/>
      <c r="J18" s="58"/>
      <c r="K18" s="59"/>
      <c r="L18" s="12"/>
      <c r="M18" s="12"/>
      <c r="N18" s="12"/>
      <c r="O18" s="9"/>
      <c r="P18" s="9"/>
      <c r="Q18" s="9"/>
      <c r="R18" s="9"/>
      <c r="S18" s="9"/>
      <c r="T18" s="9"/>
      <c r="U18" s="9"/>
    </row>
    <row r="19" spans="1:21" s="3" customFormat="1" ht="15" customHeight="1" x14ac:dyDescent="0.3">
      <c r="A19" s="54" t="s">
        <v>65</v>
      </c>
      <c r="B19" s="107" t="s">
        <v>35</v>
      </c>
      <c r="C19" s="108"/>
      <c r="D19" s="108"/>
      <c r="E19" s="108"/>
      <c r="F19" s="109"/>
      <c r="G19" s="107" t="s">
        <v>32</v>
      </c>
      <c r="H19" s="108"/>
      <c r="I19" s="108"/>
      <c r="J19" s="108"/>
      <c r="K19" s="108"/>
      <c r="L19" s="13"/>
      <c r="M19" s="13"/>
      <c r="N19" s="13"/>
      <c r="O19" s="14"/>
      <c r="P19" s="14"/>
      <c r="Q19" s="9"/>
      <c r="R19" s="9"/>
      <c r="S19" s="15"/>
      <c r="T19" s="9"/>
      <c r="U19" s="9"/>
    </row>
    <row r="20" spans="1:21" s="3" customFormat="1" ht="15" customHeight="1" x14ac:dyDescent="0.3">
      <c r="A20" s="30"/>
      <c r="B20" s="27">
        <f>B4</f>
        <v>2022</v>
      </c>
      <c r="C20" s="27">
        <f t="shared" ref="C20:K20" si="5">C4</f>
        <v>2021</v>
      </c>
      <c r="D20" s="27">
        <f t="shared" si="5"/>
        <v>2019</v>
      </c>
      <c r="E20" s="27" t="str">
        <f t="shared" si="5"/>
        <v>Δ2022/21</v>
      </c>
      <c r="F20" s="27" t="str">
        <f t="shared" si="5"/>
        <v>Δ2022/19</v>
      </c>
      <c r="G20" s="27">
        <f>G4</f>
        <v>2022</v>
      </c>
      <c r="H20" s="27">
        <f t="shared" si="5"/>
        <v>2021</v>
      </c>
      <c r="I20" s="27">
        <f t="shared" si="5"/>
        <v>2019</v>
      </c>
      <c r="J20" s="27" t="str">
        <f t="shared" si="5"/>
        <v>Δ2022/21</v>
      </c>
      <c r="K20" s="27" t="str">
        <f t="shared" si="5"/>
        <v>Δ2022/19</v>
      </c>
      <c r="L20" s="13"/>
      <c r="M20" s="13"/>
      <c r="N20" s="13"/>
      <c r="O20" s="14"/>
      <c r="P20" s="14"/>
      <c r="Q20" s="9"/>
      <c r="R20" s="9"/>
      <c r="S20" s="15"/>
      <c r="T20" s="9"/>
      <c r="U20" s="9"/>
    </row>
    <row r="21" spans="1:21" ht="15" customHeight="1" x14ac:dyDescent="0.3">
      <c r="A21" s="33" t="s">
        <v>1</v>
      </c>
      <c r="B21" s="34">
        <f>'table 5'!C3+'table 5'!J3+'table 5'!K3</f>
        <v>31604</v>
      </c>
      <c r="C21" s="34">
        <f>'table 5'!C18+'table 5'!J18+'table 5'!K18</f>
        <v>24337</v>
      </c>
      <c r="D21" s="34">
        <f>'table 5'!C34+'table 5'!J34+'table 5'!K34</f>
        <v>78102</v>
      </c>
      <c r="E21" s="46">
        <f>IFERROR(B21/C21-1,"")</f>
        <v>0.29859884127049341</v>
      </c>
      <c r="F21" s="60">
        <f>IFERROR(B21/D21-1,"")</f>
        <v>-0.59534967094312563</v>
      </c>
      <c r="G21" s="34">
        <f>'table 5'!H3+'table 5'!I3</f>
        <v>12656</v>
      </c>
      <c r="H21" s="34">
        <f>'table 5'!H18+'table 5'!I18</f>
        <v>6433</v>
      </c>
      <c r="I21" s="34">
        <f>'table 5'!H34+'table 5'!I34</f>
        <v>43795</v>
      </c>
      <c r="J21" s="46">
        <f>IFERROR(G21/H21-1,"")</f>
        <v>0.96735582154515787</v>
      </c>
      <c r="K21" s="60">
        <f>IFERROR(G21/I21-1,"")</f>
        <v>-0.71101723941089168</v>
      </c>
    </row>
    <row r="22" spans="1:21" ht="15" customHeight="1" x14ac:dyDescent="0.3">
      <c r="A22" s="30" t="s">
        <v>2</v>
      </c>
      <c r="B22" s="31">
        <f>'table 5'!C4+'table 5'!J4+'table 5'!K4</f>
        <v>49071</v>
      </c>
      <c r="C22" s="31">
        <f>'table 5'!C19+'table 5'!J19+'table 5'!K19</f>
        <v>24508</v>
      </c>
      <c r="D22" s="31">
        <f>'table 5'!C35+'table 5'!J35+'table 5'!K35</f>
        <v>159825</v>
      </c>
      <c r="E22" s="45">
        <f>IFERROR(B22/C22-1,"")</f>
        <v>1.0022441651705565</v>
      </c>
      <c r="F22" s="61">
        <f>IFERROR(B22/D22-1,"")</f>
        <v>-0.69297043641482869</v>
      </c>
      <c r="G22" s="31">
        <f>'table 5'!H4+'table 5'!I4</f>
        <v>15872</v>
      </c>
      <c r="H22" s="31">
        <f>'table 5'!H19+'table 5'!I19</f>
        <v>6620</v>
      </c>
      <c r="I22" s="31">
        <f>'table 5'!H35+'table 5'!I35</f>
        <v>38214</v>
      </c>
      <c r="J22" s="45">
        <f>IFERROR(G22/H22-1,"")</f>
        <v>1.3975830815709971</v>
      </c>
      <c r="K22" s="61">
        <f>IFERROR(G22/I22-1,"")</f>
        <v>-0.58465483854084899</v>
      </c>
    </row>
    <row r="23" spans="1:21" ht="15" customHeight="1" x14ac:dyDescent="0.3">
      <c r="A23" s="33" t="s">
        <v>3</v>
      </c>
      <c r="B23" s="34">
        <f>'table 5'!C5+'table 5'!J5+'table 5'!K5</f>
        <v>55722</v>
      </c>
      <c r="C23" s="34">
        <f>'table 5'!C20+'table 5'!J20+'table 5'!K20</f>
        <v>18571</v>
      </c>
      <c r="D23" s="34">
        <f>'table 5'!C36+'table 5'!J36+'table 5'!K36</f>
        <v>117174</v>
      </c>
      <c r="E23" s="46">
        <f t="shared" ref="E23:E32" si="6">IFERROR(B23/C23-1,"")</f>
        <v>2.0004846265683054</v>
      </c>
      <c r="F23" s="60">
        <f t="shared" ref="F23:F32" si="7">IFERROR(B23/D23-1,"")</f>
        <v>-0.52445081673408778</v>
      </c>
      <c r="G23" s="34">
        <f>'table 5'!H5+'table 5'!I5</f>
        <v>22284</v>
      </c>
      <c r="H23" s="34">
        <f>'table 5'!H20+'table 5'!I20</f>
        <v>8260</v>
      </c>
      <c r="I23" s="34">
        <f>'table 5'!H36+'table 5'!I36</f>
        <v>61257</v>
      </c>
      <c r="J23" s="46">
        <f t="shared" ref="J23:J32" si="8">IFERROR(G23/H23-1,"")</f>
        <v>1.6978208232445522</v>
      </c>
      <c r="K23" s="60">
        <f t="shared" ref="K23:K32" si="9">IFERROR(G23/I23-1,"")</f>
        <v>-0.63622116656055638</v>
      </c>
    </row>
    <row r="24" spans="1:21" ht="15" customHeight="1" x14ac:dyDescent="0.3">
      <c r="A24" s="30" t="s">
        <v>4</v>
      </c>
      <c r="B24" s="31">
        <f>'table 5'!C6+'table 5'!J6+'table 5'!K6</f>
        <v>96882</v>
      </c>
      <c r="C24" s="31">
        <f>'table 5'!C21+'table 5'!J21+'table 5'!K21</f>
        <v>21154</v>
      </c>
      <c r="D24" s="31">
        <f>'table 5'!C37+'table 5'!J37+'table 5'!K37</f>
        <v>150655</v>
      </c>
      <c r="E24" s="45">
        <f t="shared" si="6"/>
        <v>3.5798430556868679</v>
      </c>
      <c r="F24" s="61">
        <f t="shared" si="7"/>
        <v>-0.35692808071421456</v>
      </c>
      <c r="G24" s="31">
        <f>'table 5'!H6+'table 5'!I6</f>
        <v>10313</v>
      </c>
      <c r="H24" s="31">
        <f>'table 5'!H21+'table 5'!I21</f>
        <v>6936</v>
      </c>
      <c r="I24" s="31">
        <f>'table 5'!H37+'table 5'!I37</f>
        <v>73899</v>
      </c>
      <c r="J24" s="45">
        <f t="shared" si="8"/>
        <v>0.48688004613610159</v>
      </c>
      <c r="K24" s="61">
        <f t="shared" si="9"/>
        <v>-0.86044466095616989</v>
      </c>
    </row>
    <row r="25" spans="1:21" ht="15" customHeight="1" x14ac:dyDescent="0.3">
      <c r="A25" s="33" t="s">
        <v>5</v>
      </c>
      <c r="B25" s="34">
        <f>'table 5'!C7+'table 5'!J7+'table 5'!K7</f>
        <v>247049</v>
      </c>
      <c r="C25" s="34">
        <f>'table 5'!C22+'table 5'!J22+'table 5'!K22</f>
        <v>56262</v>
      </c>
      <c r="D25" s="34">
        <f>'table 5'!C38+'table 5'!J38+'table 5'!K38</f>
        <v>191554</v>
      </c>
      <c r="E25" s="46">
        <f t="shared" si="6"/>
        <v>3.3910454658561733</v>
      </c>
      <c r="F25" s="60">
        <f t="shared" si="7"/>
        <v>0.28970942919490072</v>
      </c>
      <c r="G25" s="34">
        <f>'table 5'!H7+'table 5'!I7</f>
        <v>44467</v>
      </c>
      <c r="H25" s="34">
        <f>'table 5'!H22+'table 5'!I22</f>
        <v>5727</v>
      </c>
      <c r="I25" s="34">
        <f>'table 5'!H38+'table 5'!I38</f>
        <v>62988</v>
      </c>
      <c r="J25" s="46">
        <f t="shared" si="8"/>
        <v>6.7644491007508298</v>
      </c>
      <c r="K25" s="60">
        <f t="shared" si="9"/>
        <v>-0.29404013462881817</v>
      </c>
    </row>
    <row r="26" spans="1:21" ht="15" customHeight="1" x14ac:dyDescent="0.3">
      <c r="A26" s="30" t="s">
        <v>6</v>
      </c>
      <c r="B26" s="31">
        <f>'table 5'!C8+'table 5'!J8+'table 5'!K8</f>
        <v>395099</v>
      </c>
      <c r="C26" s="31">
        <f>'table 5'!C23+'table 5'!J23+'table 5'!K23</f>
        <v>172277</v>
      </c>
      <c r="D26" s="31">
        <f>'table 5'!C39+'table 5'!J39+'table 5'!K39</f>
        <v>484169</v>
      </c>
      <c r="E26" s="45">
        <f t="shared" si="6"/>
        <v>1.2933937786239604</v>
      </c>
      <c r="F26" s="61">
        <f t="shared" si="7"/>
        <v>-0.18396469001526328</v>
      </c>
      <c r="G26" s="31">
        <f>'table 5'!H8+'table 5'!I8</f>
        <v>50250</v>
      </c>
      <c r="H26" s="31">
        <f>'table 5'!H23+'table 5'!I23</f>
        <v>7428</v>
      </c>
      <c r="I26" s="31">
        <f>'table 5'!H39+'table 5'!I39</f>
        <v>96570</v>
      </c>
      <c r="J26" s="45">
        <f t="shared" si="8"/>
        <v>5.7649434571890144</v>
      </c>
      <c r="K26" s="61">
        <f t="shared" si="9"/>
        <v>-0.47965206585896236</v>
      </c>
    </row>
    <row r="27" spans="1:21" ht="15" customHeight="1" x14ac:dyDescent="0.3">
      <c r="A27" s="33" t="s">
        <v>7</v>
      </c>
      <c r="B27" s="34">
        <f>'table 5'!C9+'table 5'!J9+'table 5'!K9</f>
        <v>648326</v>
      </c>
      <c r="C27" s="34">
        <f>'table 5'!C24+'table 5'!J24+'table 5'!K24</f>
        <v>370037</v>
      </c>
      <c r="D27" s="34">
        <f>'table 5'!C40+'table 5'!J40+'table 5'!K40</f>
        <v>711931</v>
      </c>
      <c r="E27" s="46">
        <f t="shared" si="6"/>
        <v>0.75205722670976138</v>
      </c>
      <c r="F27" s="60">
        <f t="shared" si="7"/>
        <v>-8.9341523265597411E-2</v>
      </c>
      <c r="G27" s="34">
        <f>'table 5'!H9+'table 5'!I9</f>
        <v>88465</v>
      </c>
      <c r="H27" s="34">
        <f>'table 5'!H24+'table 5'!I24</f>
        <v>12140</v>
      </c>
      <c r="I27" s="34">
        <f>'table 5'!H40+'table 5'!I40</f>
        <v>114667</v>
      </c>
      <c r="J27" s="46">
        <f t="shared" si="8"/>
        <v>6.2870675453047777</v>
      </c>
      <c r="K27" s="60">
        <f t="shared" si="9"/>
        <v>-0.22850514969433233</v>
      </c>
    </row>
    <row r="28" spans="1:21" ht="15" customHeight="1" x14ac:dyDescent="0.3">
      <c r="A28" s="30" t="s">
        <v>8</v>
      </c>
      <c r="B28" s="31">
        <f>'table 5'!C10+'table 5'!J10+'table 5'!K10</f>
        <v>570066</v>
      </c>
      <c r="C28" s="31">
        <f>'table 5'!C25+'table 5'!J25+'table 5'!K25</f>
        <v>348655</v>
      </c>
      <c r="D28" s="31">
        <f>'table 5'!C41+'table 5'!J41+'table 5'!K41</f>
        <v>620516</v>
      </c>
      <c r="E28" s="45">
        <f t="shared" si="6"/>
        <v>0.63504323758443171</v>
      </c>
      <c r="F28" s="61">
        <f t="shared" si="7"/>
        <v>-8.1303302412830569E-2</v>
      </c>
      <c r="G28" s="31">
        <f>'table 5'!H10+'table 5'!I10</f>
        <v>226095</v>
      </c>
      <c r="H28" s="31">
        <f>'table 5'!H25+'table 5'!I25</f>
        <v>71241</v>
      </c>
      <c r="I28" s="31">
        <f>'table 5'!H41+'table 5'!I41</f>
        <v>272655</v>
      </c>
      <c r="J28" s="45">
        <f t="shared" si="8"/>
        <v>2.1736640417736979</v>
      </c>
      <c r="K28" s="61">
        <f t="shared" si="9"/>
        <v>-0.17076525279198984</v>
      </c>
    </row>
    <row r="29" spans="1:21" ht="15" customHeight="1" x14ac:dyDescent="0.3">
      <c r="A29" s="33" t="s">
        <v>9</v>
      </c>
      <c r="B29" s="34">
        <f>'table 5'!C11+'table 5'!J11+'table 5'!K11</f>
        <v>299883</v>
      </c>
      <c r="C29" s="34">
        <f>'table 5'!C26+'table 5'!J26+'table 5'!K26</f>
        <v>166954</v>
      </c>
      <c r="D29" s="34">
        <f>'table 5'!C42+'table 5'!J42+'table 5'!K42</f>
        <v>359485</v>
      </c>
      <c r="E29" s="46">
        <f t="shared" si="6"/>
        <v>0.7962013488745403</v>
      </c>
      <c r="F29" s="60">
        <f t="shared" si="7"/>
        <v>-0.16579829478281427</v>
      </c>
      <c r="G29" s="34">
        <f>'table 5'!H11+'table 5'!I11</f>
        <v>102896</v>
      </c>
      <c r="H29" s="34">
        <f>'table 5'!H26+'table 5'!I26</f>
        <v>31253</v>
      </c>
      <c r="I29" s="34">
        <f>'table 5'!H42+'table 5'!I42</f>
        <v>118389</v>
      </c>
      <c r="J29" s="46">
        <f t="shared" si="8"/>
        <v>2.2923559338303523</v>
      </c>
      <c r="K29" s="60">
        <f t="shared" si="9"/>
        <v>-0.13086519862487223</v>
      </c>
    </row>
    <row r="30" spans="1:21" ht="15" customHeight="1" x14ac:dyDescent="0.3">
      <c r="A30" s="30" t="s">
        <v>10</v>
      </c>
      <c r="B30" s="31">
        <f>'table 5'!C12+'table 5'!J12+'table 5'!K12</f>
        <v>144348</v>
      </c>
      <c r="C30" s="31">
        <f>'table 5'!C27+'table 5'!J27+'table 5'!K27</f>
        <v>88730</v>
      </c>
      <c r="D30" s="31">
        <f>'table 5'!C43+'table 5'!J43+'table 5'!K43</f>
        <v>160515</v>
      </c>
      <c r="E30" s="45">
        <f t="shared" si="6"/>
        <v>0.62682294601600352</v>
      </c>
      <c r="F30" s="61">
        <f t="shared" si="7"/>
        <v>-0.10071955891972717</v>
      </c>
      <c r="G30" s="31">
        <f>'table 5'!H12+'table 5'!I12</f>
        <v>94926</v>
      </c>
      <c r="H30" s="31">
        <f>'table 5'!H27+'table 5'!I27</f>
        <v>25728</v>
      </c>
      <c r="I30" s="31">
        <f>'table 5'!H43+'table 5'!I43</f>
        <v>75942</v>
      </c>
      <c r="J30" s="45">
        <f t="shared" si="8"/>
        <v>2.689598880597015</v>
      </c>
      <c r="K30" s="61">
        <f t="shared" si="9"/>
        <v>0.24998024808406405</v>
      </c>
    </row>
    <row r="31" spans="1:21" ht="15" customHeight="1" x14ac:dyDescent="0.3">
      <c r="A31" s="33" t="s">
        <v>11</v>
      </c>
      <c r="B31" s="34">
        <f>'table 5'!C13+'table 5'!J13+'table 5'!K13</f>
        <v>95955</v>
      </c>
      <c r="C31" s="34">
        <f>'table 5'!C28+'table 5'!J28+'table 5'!K28</f>
        <v>52727</v>
      </c>
      <c r="D31" s="34">
        <f>'table 5'!C44+'table 5'!J44+'table 5'!K44</f>
        <v>96989</v>
      </c>
      <c r="E31" s="46">
        <f t="shared" si="6"/>
        <v>0.81984561989113747</v>
      </c>
      <c r="F31" s="60">
        <f t="shared" si="7"/>
        <v>-1.0661002794131291E-2</v>
      </c>
      <c r="G31" s="34">
        <f>'table 5'!H13+'table 5'!I13</f>
        <v>56222</v>
      </c>
      <c r="H31" s="34">
        <f>'table 5'!H28+'table 5'!I28</f>
        <v>21926</v>
      </c>
      <c r="I31" s="34">
        <f>'table 5'!H44+'table 5'!I44</f>
        <v>63445</v>
      </c>
      <c r="J31" s="46">
        <f t="shared" si="8"/>
        <v>1.5641703913162455</v>
      </c>
      <c r="K31" s="60">
        <f t="shared" si="9"/>
        <v>-0.11384663882102608</v>
      </c>
    </row>
    <row r="32" spans="1:21" ht="15" customHeight="1" thickBot="1" x14ac:dyDescent="0.35">
      <c r="A32" s="98" t="s">
        <v>12</v>
      </c>
      <c r="B32" s="99">
        <f>'table 5'!C14+'table 5'!J14+'table 5'!K14</f>
        <v>120223</v>
      </c>
      <c r="C32" s="99">
        <f>'table 5'!C29+'table 5'!J29+'table 5'!K29</f>
        <v>46555</v>
      </c>
      <c r="D32" s="99">
        <f>'table 5'!C45+'table 5'!J45+'table 5'!K45</f>
        <v>119205</v>
      </c>
      <c r="E32" s="100">
        <f t="shared" si="6"/>
        <v>1.5823864246590054</v>
      </c>
      <c r="F32" s="101">
        <f t="shared" si="7"/>
        <v>8.5399102386645165E-3</v>
      </c>
      <c r="G32" s="99">
        <f>'table 5'!H14+'table 5'!I14</f>
        <v>56573</v>
      </c>
      <c r="H32" s="99">
        <f>'table 5'!H29+'table 5'!I29</f>
        <v>17987</v>
      </c>
      <c r="I32" s="99">
        <f>'table 5'!H45+'table 5'!I45</f>
        <v>64649</v>
      </c>
      <c r="J32" s="100">
        <f t="shared" si="8"/>
        <v>2.145215989325624</v>
      </c>
      <c r="K32" s="101">
        <f t="shared" si="9"/>
        <v>-0.12492072576528634</v>
      </c>
    </row>
    <row r="33" spans="1:21" ht="15" customHeight="1" thickTop="1" x14ac:dyDescent="0.3">
      <c r="A33" s="41" t="s">
        <v>13</v>
      </c>
      <c r="B33" s="42">
        <f>SUM(B21:B32)</f>
        <v>2754228</v>
      </c>
      <c r="C33" s="42">
        <f>SUM(C21:C32)</f>
        <v>1390767</v>
      </c>
      <c r="D33" s="42">
        <f>SUM(D21:D32)</f>
        <v>3250120</v>
      </c>
      <c r="E33" s="62">
        <f>IFERROR(B33/C33-1,"")</f>
        <v>0.98036622956972663</v>
      </c>
      <c r="F33" s="63">
        <f>IFERROR(B33/D33-1,"")</f>
        <v>-0.15257652025155999</v>
      </c>
      <c r="G33" s="42">
        <f>SUM(G21:G32)</f>
        <v>781019</v>
      </c>
      <c r="H33" s="42">
        <f>SUM(H21:H32)</f>
        <v>221679</v>
      </c>
      <c r="I33" s="42">
        <f>SUM(I21:I32)</f>
        <v>1086470</v>
      </c>
      <c r="J33" s="62">
        <f>IFERROR(G33/H33-1,"")</f>
        <v>2.523197957406881</v>
      </c>
      <c r="K33" s="63">
        <f>IFERROR(G33/I33-1,"")</f>
        <v>-0.28114075860355092</v>
      </c>
    </row>
    <row r="34" spans="1:21" s="22" customFormat="1" ht="15" customHeight="1" x14ac:dyDescent="0.25">
      <c r="A34" s="49" t="s">
        <v>29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20"/>
      <c r="M34" s="20"/>
      <c r="N34" s="20"/>
      <c r="O34" s="21"/>
      <c r="P34" s="21"/>
      <c r="Q34" s="21"/>
      <c r="R34" s="21"/>
      <c r="S34" s="21"/>
      <c r="T34" s="21"/>
      <c r="U34" s="21"/>
    </row>
    <row r="35" spans="1:21" s="22" customFormat="1" ht="15" customHeight="1" x14ac:dyDescent="0.25">
      <c r="A35" s="49" t="s">
        <v>33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20"/>
      <c r="M35" s="20"/>
      <c r="N35" s="20"/>
      <c r="O35" s="21"/>
      <c r="P35" s="21"/>
      <c r="Q35" s="21"/>
      <c r="R35" s="21"/>
      <c r="S35" s="21"/>
      <c r="T35" s="21"/>
      <c r="U35" s="21"/>
    </row>
    <row r="36" spans="1:21" ht="15" customHeight="1" x14ac:dyDescent="0.3">
      <c r="A36" s="49"/>
    </row>
  </sheetData>
  <mergeCells count="4">
    <mergeCell ref="B3:F3"/>
    <mergeCell ref="G3:K3"/>
    <mergeCell ref="B19:F19"/>
    <mergeCell ref="G19:K19"/>
  </mergeCells>
  <pageMargins left="0.25" right="0.25" top="0.75" bottom="0.75" header="0.3" footer="0.3"/>
  <pageSetup paperSize="9" scale="45" orientation="landscape" verticalDpi="598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09D70-B3BA-45E0-B6EA-E303A25CA682}">
  <dimension ref="A1:U94"/>
  <sheetViews>
    <sheetView showGridLines="0" workbookViewId="0"/>
  </sheetViews>
  <sheetFormatPr defaultRowHeight="14.4" x14ac:dyDescent="0.3"/>
  <cols>
    <col min="1" max="1" width="12.88671875" style="9" customWidth="1"/>
    <col min="2" max="6" width="12.88671875" style="12" customWidth="1"/>
    <col min="7" max="7" width="14.88671875" style="12" customWidth="1"/>
    <col min="8" max="10" width="12.88671875" style="12" customWidth="1"/>
    <col min="11" max="11" width="12.88671875" style="17" customWidth="1"/>
    <col min="12" max="21" width="9.109375" style="9"/>
  </cols>
  <sheetData>
    <row r="1" spans="1:11" x14ac:dyDescent="0.3">
      <c r="A1" s="25" t="s">
        <v>77</v>
      </c>
      <c r="B1" s="25"/>
      <c r="C1" s="10"/>
      <c r="D1" s="10"/>
      <c r="E1" s="10"/>
      <c r="F1" s="10"/>
      <c r="G1" s="10"/>
      <c r="H1" s="10"/>
      <c r="I1" s="10"/>
      <c r="J1" s="10"/>
      <c r="K1" s="10"/>
    </row>
    <row r="2" spans="1:11" ht="14.4" customHeight="1" x14ac:dyDescent="0.3">
      <c r="A2" s="26">
        <v>2022</v>
      </c>
      <c r="B2" s="111" t="s">
        <v>81</v>
      </c>
      <c r="C2" s="110" t="s">
        <v>67</v>
      </c>
      <c r="D2" s="110" t="s">
        <v>68</v>
      </c>
      <c r="E2" s="110"/>
      <c r="F2" s="110" t="s">
        <v>69</v>
      </c>
      <c r="G2" s="110" t="s">
        <v>70</v>
      </c>
      <c r="H2" s="110" t="s">
        <v>68</v>
      </c>
      <c r="I2" s="110"/>
      <c r="J2" s="110"/>
      <c r="K2" s="110" t="s">
        <v>71</v>
      </c>
    </row>
    <row r="3" spans="1:11" ht="14.4" customHeight="1" x14ac:dyDescent="0.3">
      <c r="A3" s="26"/>
      <c r="B3" s="112"/>
      <c r="C3" s="110"/>
      <c r="D3" s="51" t="s">
        <v>72</v>
      </c>
      <c r="E3" s="51" t="s">
        <v>73</v>
      </c>
      <c r="F3" s="110"/>
      <c r="G3" s="110"/>
      <c r="H3" s="51" t="s">
        <v>74</v>
      </c>
      <c r="I3" s="51" t="s">
        <v>75</v>
      </c>
      <c r="J3" s="51" t="s">
        <v>76</v>
      </c>
      <c r="K3" s="110"/>
    </row>
    <row r="4" spans="1:11" x14ac:dyDescent="0.3">
      <c r="A4" s="30" t="s">
        <v>1</v>
      </c>
      <c r="B4" s="31">
        <v>197.51982877200501</v>
      </c>
      <c r="C4" s="31">
        <v>148.92407393905501</v>
      </c>
      <c r="D4" s="31">
        <v>15.8169071249567</v>
      </c>
      <c r="E4" s="31">
        <v>54.243712007720099</v>
      </c>
      <c r="F4" s="31">
        <v>48.595754832949901</v>
      </c>
      <c r="G4" s="31">
        <v>143.88113115252901</v>
      </c>
      <c r="H4" s="31">
        <v>33.357355271602003</v>
      </c>
      <c r="I4" s="31">
        <v>10.7712920155045</v>
      </c>
      <c r="J4" s="31">
        <v>2.1601568010339598</v>
      </c>
      <c r="K4" s="31">
        <v>341.40095992453502</v>
      </c>
    </row>
    <row r="5" spans="1:11" x14ac:dyDescent="0.3">
      <c r="A5" s="33" t="s">
        <v>2</v>
      </c>
      <c r="B5" s="34">
        <v>186.98167854229399</v>
      </c>
      <c r="C5" s="34">
        <v>118.57698056176601</v>
      </c>
      <c r="D5" s="34">
        <v>10.1550783173273</v>
      </c>
      <c r="E5" s="34">
        <v>41.712458313694299</v>
      </c>
      <c r="F5" s="34">
        <v>68.404697980528496</v>
      </c>
      <c r="G5" s="34">
        <v>130.05544904860199</v>
      </c>
      <c r="H5" s="34">
        <v>23.0686668623907</v>
      </c>
      <c r="I5" s="34">
        <v>5.9926102995382804</v>
      </c>
      <c r="J5" s="34">
        <v>5.0611251231983498</v>
      </c>
      <c r="K5" s="34">
        <v>317.037127590897</v>
      </c>
    </row>
    <row r="6" spans="1:11" x14ac:dyDescent="0.3">
      <c r="A6" s="30" t="s">
        <v>3</v>
      </c>
      <c r="B6" s="31">
        <v>207.75346257743601</v>
      </c>
      <c r="C6" s="31">
        <v>152.71687790644901</v>
      </c>
      <c r="D6" s="31">
        <v>27.7364964955384</v>
      </c>
      <c r="E6" s="31">
        <v>55.451910598337498</v>
      </c>
      <c r="F6" s="31">
        <v>55.036584670987097</v>
      </c>
      <c r="G6" s="31">
        <v>206.50199336409801</v>
      </c>
      <c r="H6" s="31">
        <v>35.166421010076597</v>
      </c>
      <c r="I6" s="31">
        <v>20.898516439375602</v>
      </c>
      <c r="J6" s="31">
        <v>1.41907508911185</v>
      </c>
      <c r="K6" s="31">
        <v>414.25545594153402</v>
      </c>
    </row>
    <row r="7" spans="1:11" x14ac:dyDescent="0.3">
      <c r="A7" s="33" t="s">
        <v>4</v>
      </c>
      <c r="B7" s="34">
        <v>601.401857285353</v>
      </c>
      <c r="C7" s="34">
        <v>471.738108950867</v>
      </c>
      <c r="D7" s="34">
        <v>92.3914831749901</v>
      </c>
      <c r="E7" s="34">
        <v>149.864146226553</v>
      </c>
      <c r="F7" s="34">
        <v>129.663748334486</v>
      </c>
      <c r="G7" s="34">
        <v>454.59934756127302</v>
      </c>
      <c r="H7" s="34">
        <v>123.340391827952</v>
      </c>
      <c r="I7" s="34">
        <v>41.622003835459097</v>
      </c>
      <c r="J7" s="34">
        <v>2.94726313610126</v>
      </c>
      <c r="K7" s="34">
        <v>1056.0012048466299</v>
      </c>
    </row>
    <row r="8" spans="1:11" x14ac:dyDescent="0.3">
      <c r="A8" s="30" t="s">
        <v>5</v>
      </c>
      <c r="B8" s="31">
        <v>1333.94471997661</v>
      </c>
      <c r="C8" s="31">
        <v>1071.78201575756</v>
      </c>
      <c r="D8" s="31">
        <v>158.95697538059099</v>
      </c>
      <c r="E8" s="31">
        <v>437.13944045710798</v>
      </c>
      <c r="F8" s="31">
        <v>262.16270421905301</v>
      </c>
      <c r="G8" s="31">
        <v>871.26558664423305</v>
      </c>
      <c r="H8" s="31">
        <v>410.83868515764198</v>
      </c>
      <c r="I8" s="31">
        <v>94.777104604310907</v>
      </c>
      <c r="J8" s="31">
        <v>0</v>
      </c>
      <c r="K8" s="31">
        <v>2205.2103066208501</v>
      </c>
    </row>
    <row r="9" spans="1:11" x14ac:dyDescent="0.3">
      <c r="A9" s="33" t="s">
        <v>6</v>
      </c>
      <c r="B9" s="34">
        <v>2264.9586093448502</v>
      </c>
      <c r="C9" s="34">
        <v>1596.0421721733101</v>
      </c>
      <c r="D9" s="34">
        <v>225.38949823520699</v>
      </c>
      <c r="E9" s="34">
        <v>684.06981186985399</v>
      </c>
      <c r="F9" s="34">
        <v>668.91643717153704</v>
      </c>
      <c r="G9" s="34">
        <v>1384.48301378372</v>
      </c>
      <c r="H9" s="34">
        <v>592.37515790765997</v>
      </c>
      <c r="I9" s="34">
        <v>150.74884322717699</v>
      </c>
      <c r="J9" s="34">
        <v>4.3842261982591202</v>
      </c>
      <c r="K9" s="34">
        <v>3649.44162312857</v>
      </c>
    </row>
    <row r="10" spans="1:11" x14ac:dyDescent="0.3">
      <c r="A10" s="30" t="s">
        <v>7</v>
      </c>
      <c r="B10" s="31">
        <v>3272.0339616976098</v>
      </c>
      <c r="C10" s="31">
        <v>2047.7546772235401</v>
      </c>
      <c r="D10" s="31">
        <v>370.45944176760599</v>
      </c>
      <c r="E10" s="31">
        <v>643.14741528982995</v>
      </c>
      <c r="F10" s="31">
        <v>1224.27928447407</v>
      </c>
      <c r="G10" s="31">
        <v>2005.23026212578</v>
      </c>
      <c r="H10" s="31">
        <v>813.53377449454797</v>
      </c>
      <c r="I10" s="31">
        <v>189.10434447316601</v>
      </c>
      <c r="J10" s="31">
        <v>3.9840655379872598</v>
      </c>
      <c r="K10" s="31">
        <v>5277.2642238233902</v>
      </c>
    </row>
    <row r="11" spans="1:11" x14ac:dyDescent="0.3">
      <c r="A11" s="33" t="s">
        <v>8</v>
      </c>
      <c r="B11" s="34">
        <v>3864.08213607896</v>
      </c>
      <c r="C11" s="34">
        <v>2458.93903700377</v>
      </c>
      <c r="D11" s="34">
        <v>413.37366059048998</v>
      </c>
      <c r="E11" s="34">
        <v>827.10708319708999</v>
      </c>
      <c r="F11" s="34">
        <v>1405.1430990751901</v>
      </c>
      <c r="G11" s="34">
        <v>2001.7504162078601</v>
      </c>
      <c r="H11" s="34">
        <v>976.00035104937501</v>
      </c>
      <c r="I11" s="34">
        <v>133.287571885989</v>
      </c>
      <c r="J11" s="34">
        <v>6.9194989193707297</v>
      </c>
      <c r="K11" s="34">
        <v>5865.8325522868199</v>
      </c>
    </row>
    <row r="12" spans="1:11" x14ac:dyDescent="0.3">
      <c r="A12" s="30" t="s">
        <v>9</v>
      </c>
      <c r="B12" s="31">
        <v>2813.01426267954</v>
      </c>
      <c r="C12" s="31">
        <v>1834.5995215072501</v>
      </c>
      <c r="D12" s="31">
        <v>231.31925151619399</v>
      </c>
      <c r="E12" s="31">
        <v>726.94125021449895</v>
      </c>
      <c r="F12" s="31">
        <v>978.41474117228995</v>
      </c>
      <c r="G12" s="31">
        <v>1747.2783074776901</v>
      </c>
      <c r="H12" s="31">
        <v>844.906105723358</v>
      </c>
      <c r="I12" s="31">
        <v>188.71299408328099</v>
      </c>
      <c r="J12" s="31">
        <v>4.3769582920379504</v>
      </c>
      <c r="K12" s="31">
        <v>4560.2925701572303</v>
      </c>
    </row>
    <row r="13" spans="1:11" x14ac:dyDescent="0.3">
      <c r="A13" s="33" t="s">
        <v>10</v>
      </c>
      <c r="B13" s="34">
        <v>1596.0971915789501</v>
      </c>
      <c r="C13" s="34">
        <v>1255.3631126677701</v>
      </c>
      <c r="D13" s="34">
        <v>165.36631390442199</v>
      </c>
      <c r="E13" s="34">
        <v>621.08723333959995</v>
      </c>
      <c r="F13" s="34">
        <v>340.73407891117898</v>
      </c>
      <c r="G13" s="34">
        <v>1160.2576083993999</v>
      </c>
      <c r="H13" s="34">
        <v>518.26268054480602</v>
      </c>
      <c r="I13" s="34">
        <v>139.76608485071301</v>
      </c>
      <c r="J13" s="34">
        <v>3.3386525430239198</v>
      </c>
      <c r="K13" s="34">
        <v>2756.35479997835</v>
      </c>
    </row>
    <row r="14" spans="1:11" x14ac:dyDescent="0.3">
      <c r="A14" s="30" t="s">
        <v>11</v>
      </c>
      <c r="B14" s="31">
        <v>426.45716250368798</v>
      </c>
      <c r="C14" s="31">
        <v>247.56563765038601</v>
      </c>
      <c r="D14" s="31">
        <v>28.866011700330599</v>
      </c>
      <c r="E14" s="31">
        <v>66.932134465912696</v>
      </c>
      <c r="F14" s="31">
        <v>178.891524853302</v>
      </c>
      <c r="G14" s="31">
        <v>385.90162998594701</v>
      </c>
      <c r="H14" s="31">
        <v>45.491450218682701</v>
      </c>
      <c r="I14" s="31">
        <v>67.527731948379895</v>
      </c>
      <c r="J14" s="31">
        <v>0.72206430453446402</v>
      </c>
      <c r="K14" s="31">
        <v>812.35879248963499</v>
      </c>
    </row>
    <row r="15" spans="1:11" ht="15" thickBot="1" x14ac:dyDescent="0.35">
      <c r="A15" s="102" t="s">
        <v>12</v>
      </c>
      <c r="B15" s="103">
        <v>230.64415577654</v>
      </c>
      <c r="C15" s="103">
        <v>163.02160508710401</v>
      </c>
      <c r="D15" s="103">
        <v>17.780987866595801</v>
      </c>
      <c r="E15" s="103">
        <v>44.651115462421998</v>
      </c>
      <c r="F15" s="103">
        <v>67.622550689435997</v>
      </c>
      <c r="G15" s="103">
        <v>349.447663194955</v>
      </c>
      <c r="H15" s="103">
        <v>68.915697405338307</v>
      </c>
      <c r="I15" s="103">
        <v>45.470851551423898</v>
      </c>
      <c r="J15" s="103">
        <v>0.76604566885721803</v>
      </c>
      <c r="K15" s="103">
        <v>580.09181897149494</v>
      </c>
    </row>
    <row r="16" spans="1:11" ht="15" thickTop="1" x14ac:dyDescent="0.3">
      <c r="A16" s="36" t="s">
        <v>0</v>
      </c>
      <c r="B16" s="37">
        <v>16994.889026813798</v>
      </c>
      <c r="C16" s="37">
        <v>11567.0238204288</v>
      </c>
      <c r="D16" s="37">
        <v>1757.6121060742501</v>
      </c>
      <c r="E16" s="37">
        <v>4352.3477114426196</v>
      </c>
      <c r="F16" s="37">
        <v>5427.8652063850004</v>
      </c>
      <c r="G16" s="37">
        <v>10840.6524089461</v>
      </c>
      <c r="H16" s="37">
        <v>4485.2567374734299</v>
      </c>
      <c r="I16" s="37">
        <v>1088.67994921432</v>
      </c>
      <c r="J16" s="37">
        <v>36.079131613516097</v>
      </c>
      <c r="K16" s="37">
        <v>27835.5414357599</v>
      </c>
    </row>
    <row r="17" spans="1:11" x14ac:dyDescent="0.3">
      <c r="A17" s="7"/>
      <c r="B17" s="8"/>
      <c r="C17" s="8"/>
      <c r="D17" s="8"/>
      <c r="E17" s="8"/>
      <c r="F17" s="8"/>
      <c r="G17" s="8"/>
      <c r="H17" s="8"/>
      <c r="I17" s="8"/>
      <c r="J17" s="8"/>
      <c r="K17" s="5"/>
    </row>
    <row r="18" spans="1:11" ht="14.4" customHeight="1" x14ac:dyDescent="0.3">
      <c r="A18" s="26">
        <v>2021</v>
      </c>
      <c r="B18" s="111" t="str">
        <f>B2</f>
        <v>Χώρες ΕΕ-27</v>
      </c>
      <c r="C18" s="110" t="str">
        <f>C2</f>
        <v>Χώρες 
Ζώνης Ευρώ</v>
      </c>
      <c r="D18" s="110" t="s">
        <v>68</v>
      </c>
      <c r="E18" s="110"/>
      <c r="F18" s="110" t="s">
        <v>69</v>
      </c>
      <c r="G18" s="110" t="s">
        <v>70</v>
      </c>
      <c r="H18" s="110" t="s">
        <v>68</v>
      </c>
      <c r="I18" s="110"/>
      <c r="J18" s="110"/>
      <c r="K18" s="110" t="s">
        <v>71</v>
      </c>
    </row>
    <row r="19" spans="1:11" ht="14.4" customHeight="1" x14ac:dyDescent="0.3">
      <c r="A19" s="26"/>
      <c r="B19" s="112"/>
      <c r="C19" s="110"/>
      <c r="D19" s="51" t="s">
        <v>72</v>
      </c>
      <c r="E19" s="51" t="s">
        <v>73</v>
      </c>
      <c r="F19" s="110"/>
      <c r="G19" s="110"/>
      <c r="H19" s="51" t="s">
        <v>74</v>
      </c>
      <c r="I19" s="51" t="s">
        <v>75</v>
      </c>
      <c r="J19" s="51" t="s">
        <v>76</v>
      </c>
      <c r="K19" s="110"/>
    </row>
    <row r="20" spans="1:11" x14ac:dyDescent="0.3">
      <c r="A20" s="30" t="s">
        <v>1</v>
      </c>
      <c r="B20" s="31">
        <v>61.811</v>
      </c>
      <c r="C20" s="31">
        <v>40.228000000000002</v>
      </c>
      <c r="D20" s="31">
        <v>3.0139999999999998</v>
      </c>
      <c r="E20" s="31">
        <v>19.132999999999999</v>
      </c>
      <c r="F20" s="31">
        <v>21.582999999999998</v>
      </c>
      <c r="G20" s="31">
        <v>33.905999999999999</v>
      </c>
      <c r="H20" s="31">
        <v>5.7130000000000001</v>
      </c>
      <c r="I20" s="31">
        <v>0.72799999999999998</v>
      </c>
      <c r="J20" s="31">
        <v>0.318</v>
      </c>
      <c r="K20" s="31">
        <v>95.716999999999999</v>
      </c>
    </row>
    <row r="21" spans="1:11" x14ac:dyDescent="0.3">
      <c r="A21" s="33" t="s">
        <v>2</v>
      </c>
      <c r="B21" s="34">
        <v>39.655000000000001</v>
      </c>
      <c r="C21" s="34">
        <v>22.219000000000001</v>
      </c>
      <c r="D21" s="34">
        <v>2.4129999999999998</v>
      </c>
      <c r="E21" s="34">
        <v>7.8789999999999996</v>
      </c>
      <c r="F21" s="34">
        <v>17.436</v>
      </c>
      <c r="G21" s="34">
        <v>36.777999999999999</v>
      </c>
      <c r="H21" s="34">
        <v>3.577</v>
      </c>
      <c r="I21" s="34">
        <v>0.34200000000000003</v>
      </c>
      <c r="J21" s="34">
        <v>0.158</v>
      </c>
      <c r="K21" s="34">
        <v>76.433000000000007</v>
      </c>
    </row>
    <row r="22" spans="1:11" x14ac:dyDescent="0.3">
      <c r="A22" s="30" t="s">
        <v>3</v>
      </c>
      <c r="B22" s="31">
        <v>57.725999999999999</v>
      </c>
      <c r="C22" s="31">
        <v>30.574999999999999</v>
      </c>
      <c r="D22" s="31">
        <v>3.073</v>
      </c>
      <c r="E22" s="31">
        <v>10.195</v>
      </c>
      <c r="F22" s="31">
        <v>27.151</v>
      </c>
      <c r="G22" s="31">
        <v>41.168999999999997</v>
      </c>
      <c r="H22" s="31">
        <v>5.8529999999999998</v>
      </c>
      <c r="I22" s="31">
        <v>1.42</v>
      </c>
      <c r="J22" s="31">
        <v>8.8999999999999996E-2</v>
      </c>
      <c r="K22" s="31">
        <v>98.894999999999996</v>
      </c>
    </row>
    <row r="23" spans="1:11" x14ac:dyDescent="0.3">
      <c r="A23" s="33" t="s">
        <v>4</v>
      </c>
      <c r="B23" s="34">
        <v>61.704000000000001</v>
      </c>
      <c r="C23" s="34">
        <v>42.405999999999999</v>
      </c>
      <c r="D23" s="34">
        <v>3.6459999999999999</v>
      </c>
      <c r="E23" s="34">
        <v>12.355</v>
      </c>
      <c r="F23" s="34">
        <v>19.297999999999998</v>
      </c>
      <c r="G23" s="34">
        <v>45.578000000000003</v>
      </c>
      <c r="H23" s="34">
        <v>3.5790000000000002</v>
      </c>
      <c r="I23" s="34">
        <v>1.077</v>
      </c>
      <c r="J23" s="34">
        <v>0.442</v>
      </c>
      <c r="K23" s="34">
        <v>107.282</v>
      </c>
    </row>
    <row r="24" spans="1:11" x14ac:dyDescent="0.3">
      <c r="A24" s="30" t="s">
        <v>5</v>
      </c>
      <c r="B24" s="31">
        <v>205.99</v>
      </c>
      <c r="C24" s="31">
        <v>151.15299999999999</v>
      </c>
      <c r="D24" s="31">
        <v>31.024999999999999</v>
      </c>
      <c r="E24" s="31">
        <v>55.127000000000002</v>
      </c>
      <c r="F24" s="31">
        <v>54.837000000000003</v>
      </c>
      <c r="G24" s="31">
        <v>79.457999999999998</v>
      </c>
      <c r="H24" s="31">
        <v>11.651</v>
      </c>
      <c r="I24" s="31">
        <v>4.1760000000000002</v>
      </c>
      <c r="J24" s="31">
        <v>5.0999999999999997E-2</v>
      </c>
      <c r="K24" s="31">
        <v>285.44799999999998</v>
      </c>
    </row>
    <row r="25" spans="1:11" x14ac:dyDescent="0.3">
      <c r="A25" s="33" t="s">
        <v>6</v>
      </c>
      <c r="B25" s="34">
        <v>755.83699999999999</v>
      </c>
      <c r="C25" s="34">
        <v>512.84199999999998</v>
      </c>
      <c r="D25" s="34">
        <v>84.52</v>
      </c>
      <c r="E25" s="34">
        <v>236.941</v>
      </c>
      <c r="F25" s="34">
        <v>242.995</v>
      </c>
      <c r="G25" s="34">
        <v>312.93599999999998</v>
      </c>
      <c r="H25" s="34">
        <v>59.732999999999997</v>
      </c>
      <c r="I25" s="34">
        <v>30.655000000000001</v>
      </c>
      <c r="J25" s="34">
        <v>2.7589999999999999</v>
      </c>
      <c r="K25" s="34">
        <v>1068.7729999999999</v>
      </c>
    </row>
    <row r="26" spans="1:11" x14ac:dyDescent="0.3">
      <c r="A26" s="30" t="s">
        <v>7</v>
      </c>
      <c r="B26" s="31">
        <v>2061.98</v>
      </c>
      <c r="C26" s="31">
        <v>1371.0350000000001</v>
      </c>
      <c r="D26" s="31">
        <v>260.91500000000002</v>
      </c>
      <c r="E26" s="31">
        <v>459.59199999999998</v>
      </c>
      <c r="F26" s="31">
        <v>690.94500000000005</v>
      </c>
      <c r="G26" s="31">
        <v>755.43700000000001</v>
      </c>
      <c r="H26" s="31">
        <v>177.679</v>
      </c>
      <c r="I26" s="31">
        <v>96.899000000000001</v>
      </c>
      <c r="J26" s="31">
        <v>26.72</v>
      </c>
      <c r="K26" s="31">
        <v>2817.4169999999999</v>
      </c>
    </row>
    <row r="27" spans="1:11" x14ac:dyDescent="0.3">
      <c r="A27" s="33" t="s">
        <v>8</v>
      </c>
      <c r="B27" s="34">
        <v>2956.6379999999999</v>
      </c>
      <c r="C27" s="34">
        <v>2099.904</v>
      </c>
      <c r="D27" s="34">
        <v>386.07600000000002</v>
      </c>
      <c r="E27" s="34">
        <v>732.54300000000001</v>
      </c>
      <c r="F27" s="34">
        <v>856.73400000000004</v>
      </c>
      <c r="G27" s="34">
        <v>1117.5139999999999</v>
      </c>
      <c r="H27" s="34">
        <v>455.25299999999999</v>
      </c>
      <c r="I27" s="34">
        <v>75.207999999999998</v>
      </c>
      <c r="J27" s="34">
        <v>23.510999999999999</v>
      </c>
      <c r="K27" s="34">
        <v>4074.152</v>
      </c>
    </row>
    <row r="28" spans="1:11" x14ac:dyDescent="0.3">
      <c r="A28" s="30" t="s">
        <v>9</v>
      </c>
      <c r="B28" s="31">
        <v>2033.579</v>
      </c>
      <c r="C28" s="31">
        <v>1508.607</v>
      </c>
      <c r="D28" s="31">
        <v>231.386</v>
      </c>
      <c r="E28" s="31">
        <v>679.53</v>
      </c>
      <c r="F28" s="31">
        <v>524.97199999999998</v>
      </c>
      <c r="G28" s="31">
        <v>961.65499999999997</v>
      </c>
      <c r="H28" s="31">
        <v>451.815</v>
      </c>
      <c r="I28" s="31">
        <v>85.301000000000002</v>
      </c>
      <c r="J28" s="31">
        <v>12.548</v>
      </c>
      <c r="K28" s="31">
        <v>2995.2339999999999</v>
      </c>
    </row>
    <row r="29" spans="1:11" x14ac:dyDescent="0.3">
      <c r="A29" s="33" t="s">
        <v>10</v>
      </c>
      <c r="B29" s="34">
        <v>1437.63</v>
      </c>
      <c r="C29" s="34">
        <v>1224.954</v>
      </c>
      <c r="D29" s="34">
        <v>135.114</v>
      </c>
      <c r="E29" s="34">
        <v>669.29499999999996</v>
      </c>
      <c r="F29" s="34">
        <v>212.67599999999999</v>
      </c>
      <c r="G29" s="34">
        <v>706.23400000000004</v>
      </c>
      <c r="H29" s="34">
        <v>309.61099999999999</v>
      </c>
      <c r="I29" s="34">
        <v>68.995000000000005</v>
      </c>
      <c r="J29" s="34">
        <v>27.593</v>
      </c>
      <c r="K29" s="34">
        <v>2143.864</v>
      </c>
    </row>
    <row r="30" spans="1:11" x14ac:dyDescent="0.3">
      <c r="A30" s="30" t="s">
        <v>11</v>
      </c>
      <c r="B30" s="31">
        <v>291</v>
      </c>
      <c r="C30" s="31">
        <v>228.042</v>
      </c>
      <c r="D30" s="31">
        <v>18.259</v>
      </c>
      <c r="E30" s="31">
        <v>75.346000000000004</v>
      </c>
      <c r="F30" s="31">
        <v>62.957999999999998</v>
      </c>
      <c r="G30" s="31">
        <v>270.226</v>
      </c>
      <c r="H30" s="31">
        <v>63.795999999999999</v>
      </c>
      <c r="I30" s="31">
        <v>16.859000000000002</v>
      </c>
      <c r="J30" s="31">
        <v>17.305</v>
      </c>
      <c r="K30" s="31">
        <v>561.226</v>
      </c>
    </row>
    <row r="31" spans="1:11" ht="15" thickBot="1" x14ac:dyDescent="0.35">
      <c r="A31" s="102" t="s">
        <v>12</v>
      </c>
      <c r="B31" s="103">
        <v>159.499</v>
      </c>
      <c r="C31" s="103">
        <v>127.78400000000001</v>
      </c>
      <c r="D31" s="103">
        <v>15.061999999999999</v>
      </c>
      <c r="E31" s="103">
        <v>43.228000000000002</v>
      </c>
      <c r="F31" s="103">
        <v>31.715</v>
      </c>
      <c r="G31" s="103">
        <v>220.98099999999999</v>
      </c>
      <c r="H31" s="103">
        <v>42.93</v>
      </c>
      <c r="I31" s="103">
        <v>14.381</v>
      </c>
      <c r="J31" s="103">
        <v>8.016</v>
      </c>
      <c r="K31" s="103">
        <v>380.48</v>
      </c>
    </row>
    <row r="32" spans="1:11" ht="15.6" hidden="1" thickTop="1" thickBot="1" x14ac:dyDescent="0.35">
      <c r="A32" s="104" t="s">
        <v>0</v>
      </c>
      <c r="B32" s="105">
        <v>10123.049000000001</v>
      </c>
      <c r="C32" s="105">
        <v>7359.7489999999998</v>
      </c>
      <c r="D32" s="105">
        <v>1174.5029999999999</v>
      </c>
      <c r="E32" s="105">
        <v>3001.1640000000002</v>
      </c>
      <c r="F32" s="105">
        <v>2763.3</v>
      </c>
      <c r="G32" s="105">
        <v>4581.8720000000003</v>
      </c>
      <c r="H32" s="105">
        <v>1591.19</v>
      </c>
      <c r="I32" s="105">
        <v>396.041</v>
      </c>
      <c r="J32" s="105">
        <v>119.51</v>
      </c>
      <c r="K32" s="105">
        <v>14704.921</v>
      </c>
    </row>
    <row r="33" spans="1:11" ht="15" thickTop="1" x14ac:dyDescent="0.3">
      <c r="A33" s="36" t="str">
        <f>A16</f>
        <v>Σύνολο</v>
      </c>
      <c r="B33" s="37">
        <v>10123.049000000001</v>
      </c>
      <c r="C33" s="37">
        <v>7359.7489999999998</v>
      </c>
      <c r="D33" s="37">
        <v>1174.5029999999999</v>
      </c>
      <c r="E33" s="37">
        <v>3001.1640000000002</v>
      </c>
      <c r="F33" s="37">
        <v>2763.3</v>
      </c>
      <c r="G33" s="37">
        <v>4581.8720000000003</v>
      </c>
      <c r="H33" s="37">
        <v>1591.19</v>
      </c>
      <c r="I33" s="37">
        <v>396.041</v>
      </c>
      <c r="J33" s="37">
        <v>119.51</v>
      </c>
      <c r="K33" s="37">
        <v>14704.921</v>
      </c>
    </row>
    <row r="34" spans="1:11" x14ac:dyDescent="0.3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ht="14.4" customHeight="1" x14ac:dyDescent="0.3">
      <c r="A35" s="26">
        <v>2019</v>
      </c>
      <c r="B35" s="110" t="str">
        <f>B2</f>
        <v>Χώρες ΕΕ-27</v>
      </c>
      <c r="C35" s="110" t="str">
        <f>C2</f>
        <v>Χώρες 
Ζώνης Ευρώ</v>
      </c>
      <c r="D35" s="110" t="s">
        <v>68</v>
      </c>
      <c r="E35" s="110"/>
      <c r="F35" s="110" t="s">
        <v>69</v>
      </c>
      <c r="G35" s="110" t="s">
        <v>70</v>
      </c>
      <c r="H35" s="110" t="s">
        <v>68</v>
      </c>
      <c r="I35" s="110"/>
      <c r="J35" s="110"/>
      <c r="K35" s="110" t="s">
        <v>71</v>
      </c>
    </row>
    <row r="36" spans="1:11" ht="14.4" customHeight="1" x14ac:dyDescent="0.3">
      <c r="A36" s="26"/>
      <c r="B36" s="110"/>
      <c r="C36" s="110"/>
      <c r="D36" s="51" t="s">
        <v>72</v>
      </c>
      <c r="E36" s="51" t="s">
        <v>73</v>
      </c>
      <c r="F36" s="110"/>
      <c r="G36" s="110"/>
      <c r="H36" s="51" t="s">
        <v>74</v>
      </c>
      <c r="I36" s="51" t="s">
        <v>75</v>
      </c>
      <c r="J36" s="51" t="s">
        <v>76</v>
      </c>
      <c r="K36" s="110"/>
    </row>
    <row r="37" spans="1:11" x14ac:dyDescent="0.3">
      <c r="A37" s="30" t="s">
        <v>1</v>
      </c>
      <c r="B37" s="31">
        <v>345.73</v>
      </c>
      <c r="C37" s="31">
        <v>175.94900000000001</v>
      </c>
      <c r="D37" s="31">
        <v>11.449</v>
      </c>
      <c r="E37" s="31">
        <v>67.694999999999993</v>
      </c>
      <c r="F37" s="31">
        <v>169.78100000000001</v>
      </c>
      <c r="G37" s="31">
        <v>314.25200000000001</v>
      </c>
      <c r="H37" s="31">
        <v>37.951000000000001</v>
      </c>
      <c r="I37" s="31">
        <v>24.981999999999999</v>
      </c>
      <c r="J37" s="31">
        <v>10.111000000000001</v>
      </c>
      <c r="K37" s="31">
        <v>659.98199999999997</v>
      </c>
    </row>
    <row r="38" spans="1:11" x14ac:dyDescent="0.3">
      <c r="A38" s="33" t="s">
        <v>2</v>
      </c>
      <c r="B38" s="34">
        <v>225.74700000000001</v>
      </c>
      <c r="C38" s="34">
        <v>132.41399999999999</v>
      </c>
      <c r="D38" s="34">
        <v>14.061999999999999</v>
      </c>
      <c r="E38" s="34">
        <v>39.917999999999999</v>
      </c>
      <c r="F38" s="34">
        <v>93.332999999999998</v>
      </c>
      <c r="G38" s="34">
        <v>277.79300000000001</v>
      </c>
      <c r="H38" s="34">
        <v>54.207000000000001</v>
      </c>
      <c r="I38" s="34">
        <v>19.030999999999999</v>
      </c>
      <c r="J38" s="34">
        <v>8.4949999999999992</v>
      </c>
      <c r="K38" s="34">
        <v>503.54</v>
      </c>
    </row>
    <row r="39" spans="1:11" x14ac:dyDescent="0.3">
      <c r="A39" s="30" t="s">
        <v>3</v>
      </c>
      <c r="B39" s="31">
        <v>357.774</v>
      </c>
      <c r="C39" s="31">
        <v>206.98500000000001</v>
      </c>
      <c r="D39" s="31">
        <v>29.582999999999998</v>
      </c>
      <c r="E39" s="31">
        <v>69.819999999999993</v>
      </c>
      <c r="F39" s="31">
        <v>150.78899999999999</v>
      </c>
      <c r="G39" s="31">
        <v>414.733</v>
      </c>
      <c r="H39" s="31">
        <v>51.277000000000001</v>
      </c>
      <c r="I39" s="31">
        <v>60.415999999999997</v>
      </c>
      <c r="J39" s="31">
        <v>11.257</v>
      </c>
      <c r="K39" s="31">
        <v>772.50699999999995</v>
      </c>
    </row>
    <row r="40" spans="1:11" x14ac:dyDescent="0.3">
      <c r="A40" s="33" t="s">
        <v>4</v>
      </c>
      <c r="B40" s="34">
        <v>537.28499999999997</v>
      </c>
      <c r="C40" s="34">
        <v>388.74900000000002</v>
      </c>
      <c r="D40" s="34">
        <v>65.701999999999998</v>
      </c>
      <c r="E40" s="34">
        <v>107.018</v>
      </c>
      <c r="F40" s="34">
        <v>148.536</v>
      </c>
      <c r="G40" s="34">
        <v>444.79899999999998</v>
      </c>
      <c r="H40" s="34">
        <v>63.753999999999998</v>
      </c>
      <c r="I40" s="34">
        <v>50.697000000000003</v>
      </c>
      <c r="J40" s="34">
        <v>11.831</v>
      </c>
      <c r="K40" s="34">
        <v>982.08399999999995</v>
      </c>
    </row>
    <row r="41" spans="1:11" x14ac:dyDescent="0.3">
      <c r="A41" s="30" t="s">
        <v>5</v>
      </c>
      <c r="B41" s="31">
        <v>1411.556</v>
      </c>
      <c r="C41" s="31">
        <v>1071.9480000000001</v>
      </c>
      <c r="D41" s="31">
        <v>167.06</v>
      </c>
      <c r="E41" s="31">
        <v>476.70800000000003</v>
      </c>
      <c r="F41" s="31">
        <v>339.608</v>
      </c>
      <c r="G41" s="31">
        <v>975.11099999999999</v>
      </c>
      <c r="H41" s="31">
        <v>347.91199999999998</v>
      </c>
      <c r="I41" s="31">
        <v>131.91</v>
      </c>
      <c r="J41" s="31">
        <v>26.09</v>
      </c>
      <c r="K41" s="31">
        <v>2386.6669999999999</v>
      </c>
    </row>
    <row r="42" spans="1:11" x14ac:dyDescent="0.3">
      <c r="A42" s="33" t="s">
        <v>6</v>
      </c>
      <c r="B42" s="34">
        <v>2396.8910000000001</v>
      </c>
      <c r="C42" s="34">
        <v>1553.9380000000001</v>
      </c>
      <c r="D42" s="34">
        <v>240.35</v>
      </c>
      <c r="E42" s="34">
        <v>590.99900000000002</v>
      </c>
      <c r="F42" s="34">
        <v>842.95299999999997</v>
      </c>
      <c r="G42" s="34">
        <v>1705.316</v>
      </c>
      <c r="H42" s="34">
        <v>545.81299999999999</v>
      </c>
      <c r="I42" s="34">
        <v>134.958</v>
      </c>
      <c r="J42" s="34">
        <v>84.748000000000005</v>
      </c>
      <c r="K42" s="34">
        <v>4102.2070000000003</v>
      </c>
    </row>
    <row r="43" spans="1:11" x14ac:dyDescent="0.3">
      <c r="A43" s="30" t="s">
        <v>7</v>
      </c>
      <c r="B43" s="31">
        <v>3376.2649999999999</v>
      </c>
      <c r="C43" s="31">
        <v>1942.7349999999999</v>
      </c>
      <c r="D43" s="31">
        <v>285.05900000000003</v>
      </c>
      <c r="E43" s="31">
        <v>588.79200000000003</v>
      </c>
      <c r="F43" s="31">
        <v>1433.53</v>
      </c>
      <c r="G43" s="31">
        <v>2297</v>
      </c>
      <c r="H43" s="31">
        <v>644.37599999999998</v>
      </c>
      <c r="I43" s="31">
        <v>172.91300000000001</v>
      </c>
      <c r="J43" s="31">
        <v>106.374</v>
      </c>
      <c r="K43" s="31">
        <v>5673.2650000000003</v>
      </c>
    </row>
    <row r="44" spans="1:11" x14ac:dyDescent="0.3">
      <c r="A44" s="33" t="s">
        <v>8</v>
      </c>
      <c r="B44" s="34">
        <v>4264.4880000000003</v>
      </c>
      <c r="C44" s="34">
        <v>2310.3609999999999</v>
      </c>
      <c r="D44" s="34">
        <v>337.61700000000002</v>
      </c>
      <c r="E44" s="34">
        <v>718.15599999999995</v>
      </c>
      <c r="F44" s="34">
        <v>1954.127</v>
      </c>
      <c r="G44" s="34">
        <v>2497.5079999999998</v>
      </c>
      <c r="H44" s="34">
        <v>740.798</v>
      </c>
      <c r="I44" s="34">
        <v>192.32400000000001</v>
      </c>
      <c r="J44" s="34">
        <v>129.37200000000001</v>
      </c>
      <c r="K44" s="34">
        <v>6761.9960000000001</v>
      </c>
    </row>
    <row r="45" spans="1:11" x14ac:dyDescent="0.3">
      <c r="A45" s="30" t="s">
        <v>9</v>
      </c>
      <c r="B45" s="31">
        <v>3176.1190000000001</v>
      </c>
      <c r="C45" s="31">
        <v>1692.6790000000001</v>
      </c>
      <c r="D45" s="31">
        <v>233.34800000000001</v>
      </c>
      <c r="E45" s="31">
        <v>653.14</v>
      </c>
      <c r="F45" s="31">
        <v>1483.44</v>
      </c>
      <c r="G45" s="31">
        <v>1934.9970000000001</v>
      </c>
      <c r="H45" s="31">
        <v>655.23099999999999</v>
      </c>
      <c r="I45" s="31">
        <v>195.227</v>
      </c>
      <c r="J45" s="31">
        <v>81.162000000000006</v>
      </c>
      <c r="K45" s="31">
        <v>5111.116</v>
      </c>
    </row>
    <row r="46" spans="1:11" x14ac:dyDescent="0.3">
      <c r="A46" s="33" t="s">
        <v>10</v>
      </c>
      <c r="B46" s="34">
        <v>1662.89</v>
      </c>
      <c r="C46" s="34">
        <v>1151.3589999999999</v>
      </c>
      <c r="D46" s="34">
        <v>129.09</v>
      </c>
      <c r="E46" s="34">
        <v>595.08500000000004</v>
      </c>
      <c r="F46" s="34">
        <v>511.53100000000001</v>
      </c>
      <c r="G46" s="34">
        <v>1110.432</v>
      </c>
      <c r="H46" s="34">
        <v>282.96300000000002</v>
      </c>
      <c r="I46" s="34">
        <v>124.488</v>
      </c>
      <c r="J46" s="34">
        <v>82.167000000000002</v>
      </c>
      <c r="K46" s="34">
        <v>2773.3220000000001</v>
      </c>
    </row>
    <row r="47" spans="1:11" x14ac:dyDescent="0.3">
      <c r="A47" s="30" t="s">
        <v>11</v>
      </c>
      <c r="B47" s="31">
        <v>490.40100000000001</v>
      </c>
      <c r="C47" s="31">
        <v>248.43899999999999</v>
      </c>
      <c r="D47" s="31">
        <v>15.878</v>
      </c>
      <c r="E47" s="31">
        <v>72</v>
      </c>
      <c r="F47" s="31">
        <v>241.96199999999999</v>
      </c>
      <c r="G47" s="31">
        <v>439.101</v>
      </c>
      <c r="H47" s="31">
        <v>49.597000000000001</v>
      </c>
      <c r="I47" s="31">
        <v>42.732999999999997</v>
      </c>
      <c r="J47" s="31">
        <v>18.876999999999999</v>
      </c>
      <c r="K47" s="31">
        <v>929.50199999999995</v>
      </c>
    </row>
    <row r="48" spans="1:11" ht="15" thickBot="1" x14ac:dyDescent="0.35">
      <c r="A48" s="102" t="s">
        <v>12</v>
      </c>
      <c r="B48" s="103">
        <v>308.61900000000003</v>
      </c>
      <c r="C48" s="103">
        <v>195.83099999999999</v>
      </c>
      <c r="D48" s="103">
        <v>12.595000000000001</v>
      </c>
      <c r="E48" s="103">
        <v>46.954999999999998</v>
      </c>
      <c r="F48" s="103">
        <v>112.788</v>
      </c>
      <c r="G48" s="103">
        <v>383.56400000000002</v>
      </c>
      <c r="H48" s="103">
        <v>25.446000000000002</v>
      </c>
      <c r="I48" s="103">
        <v>29.309000000000001</v>
      </c>
      <c r="J48" s="103">
        <v>12.396000000000001</v>
      </c>
      <c r="K48" s="103">
        <v>692.18299999999999</v>
      </c>
    </row>
    <row r="49" spans="1:11" ht="15.6" hidden="1" thickTop="1" thickBot="1" x14ac:dyDescent="0.35">
      <c r="A49" s="104" t="s">
        <v>0</v>
      </c>
      <c r="B49" s="105">
        <v>18553.764999999999</v>
      </c>
      <c r="C49" s="105">
        <v>11071.387000000001</v>
      </c>
      <c r="D49" s="105">
        <v>1541.7929999999999</v>
      </c>
      <c r="E49" s="105">
        <v>4026.2860000000001</v>
      </c>
      <c r="F49" s="105">
        <v>7482.3779999999997</v>
      </c>
      <c r="G49" s="105">
        <v>12794.606</v>
      </c>
      <c r="H49" s="105">
        <v>3499.3249999999998</v>
      </c>
      <c r="I49" s="105">
        <v>1178.9880000000001</v>
      </c>
      <c r="J49" s="105">
        <v>582.88</v>
      </c>
      <c r="K49" s="105">
        <v>31348.370999999999</v>
      </c>
    </row>
    <row r="50" spans="1:11" ht="15" thickTop="1" x14ac:dyDescent="0.3">
      <c r="A50" s="36" t="str">
        <f>A16</f>
        <v>Σύνολο</v>
      </c>
      <c r="B50" s="37">
        <v>18553.764999999999</v>
      </c>
      <c r="C50" s="37">
        <v>11071.387000000001</v>
      </c>
      <c r="D50" s="37">
        <v>1541.7929999999999</v>
      </c>
      <c r="E50" s="37">
        <v>4026.2860000000001</v>
      </c>
      <c r="F50" s="37">
        <v>7482.3779999999997</v>
      </c>
      <c r="G50" s="37">
        <v>12794.606</v>
      </c>
      <c r="H50" s="37">
        <v>3499.3249999999998</v>
      </c>
      <c r="I50" s="37">
        <v>1178.9880000000001</v>
      </c>
      <c r="J50" s="37">
        <v>582.88</v>
      </c>
      <c r="K50" s="37">
        <v>31348.370999999999</v>
      </c>
    </row>
    <row r="51" spans="1:11" x14ac:dyDescent="0.3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ht="14.4" customHeight="1" x14ac:dyDescent="0.3">
      <c r="A52" s="26" t="s">
        <v>87</v>
      </c>
      <c r="B52" s="110" t="str">
        <f>B2</f>
        <v>Χώρες ΕΕ-27</v>
      </c>
      <c r="C52" s="110" t="str">
        <f t="shared" ref="C52:K53" si="0">C35</f>
        <v>Χώρες 
Ζώνης Ευρώ</v>
      </c>
      <c r="D52" s="110" t="str">
        <f t="shared" si="0"/>
        <v>εκ των οποίων</v>
      </c>
      <c r="E52" s="110">
        <f t="shared" si="0"/>
        <v>0</v>
      </c>
      <c r="F52" s="110" t="str">
        <f t="shared" si="0"/>
        <v>Χώρες εκτός Ζώνης Ευρώ</v>
      </c>
      <c r="G52" s="110" t="str">
        <f t="shared" si="0"/>
        <v>Λοιπές Χώρες</v>
      </c>
      <c r="H52" s="110" t="str">
        <f t="shared" si="0"/>
        <v>εκ των οποίων</v>
      </c>
      <c r="I52" s="110">
        <f t="shared" si="0"/>
        <v>0</v>
      </c>
      <c r="J52" s="110">
        <f t="shared" si="0"/>
        <v>0</v>
      </c>
      <c r="K52" s="110" t="str">
        <f t="shared" si="0"/>
        <v>Σύνολο 
Έρ. Συνόρων</v>
      </c>
    </row>
    <row r="53" spans="1:11" x14ac:dyDescent="0.3">
      <c r="A53" s="26"/>
      <c r="B53" s="110">
        <f>B36</f>
        <v>0</v>
      </c>
      <c r="C53" s="110">
        <f t="shared" si="0"/>
        <v>0</v>
      </c>
      <c r="D53" s="51" t="str">
        <f t="shared" si="0"/>
        <v>Γαλλία</v>
      </c>
      <c r="E53" s="51" t="str">
        <f t="shared" si="0"/>
        <v>Γερμανία</v>
      </c>
      <c r="F53" s="110">
        <f t="shared" si="0"/>
        <v>0</v>
      </c>
      <c r="G53" s="110">
        <f t="shared" si="0"/>
        <v>0</v>
      </c>
      <c r="H53" s="51" t="str">
        <f t="shared" si="0"/>
        <v>Ην. Βασίλειο</v>
      </c>
      <c r="I53" s="51" t="str">
        <f t="shared" si="0"/>
        <v>ΗΠΑ</v>
      </c>
      <c r="J53" s="51" t="str">
        <f t="shared" si="0"/>
        <v>Ρωσία</v>
      </c>
      <c r="K53" s="110">
        <f t="shared" si="0"/>
        <v>0</v>
      </c>
    </row>
    <row r="54" spans="1:11" x14ac:dyDescent="0.3">
      <c r="A54" s="30" t="s">
        <v>1</v>
      </c>
      <c r="B54" s="45">
        <f>IFERROR(B4/B20-1,"")</f>
        <v>2.1955449478572588</v>
      </c>
      <c r="C54" s="45">
        <f t="shared" ref="C54:K55" si="1">IFERROR(C4/C20-1,"")</f>
        <v>2.7020004459345479</v>
      </c>
      <c r="D54" s="45">
        <f t="shared" si="1"/>
        <v>4.2478125829318847</v>
      </c>
      <c r="E54" s="45">
        <f t="shared" si="1"/>
        <v>1.8350866046997387</v>
      </c>
      <c r="F54" s="45">
        <f t="shared" si="1"/>
        <v>1.251575537828379</v>
      </c>
      <c r="G54" s="45">
        <f t="shared" si="1"/>
        <v>3.2435300876697051</v>
      </c>
      <c r="H54" s="45">
        <f t="shared" si="1"/>
        <v>4.838850913985997</v>
      </c>
      <c r="I54" s="45">
        <f t="shared" si="1"/>
        <v>13.795730790528159</v>
      </c>
      <c r="J54" s="45">
        <f t="shared" si="1"/>
        <v>5.7929459152011313</v>
      </c>
      <c r="K54" s="45">
        <f t="shared" si="1"/>
        <v>2.5667745533660167</v>
      </c>
    </row>
    <row r="55" spans="1:11" x14ac:dyDescent="0.3">
      <c r="A55" s="33" t="s">
        <v>2</v>
      </c>
      <c r="B55" s="46">
        <f>IFERROR(B5/B21-1,"")</f>
        <v>3.7152106554606981</v>
      </c>
      <c r="C55" s="46">
        <f t="shared" si="1"/>
        <v>4.3367379522825509</v>
      </c>
      <c r="D55" s="46">
        <f t="shared" si="1"/>
        <v>3.2084866627962292</v>
      </c>
      <c r="E55" s="46">
        <f t="shared" si="1"/>
        <v>4.2941310209029444</v>
      </c>
      <c r="F55" s="46">
        <f t="shared" si="1"/>
        <v>2.9231875418977116</v>
      </c>
      <c r="G55" s="46">
        <f t="shared" si="1"/>
        <v>2.5362295135298818</v>
      </c>
      <c r="H55" s="46">
        <f t="shared" si="1"/>
        <v>5.4491660224743361</v>
      </c>
      <c r="I55" s="46">
        <f t="shared" si="1"/>
        <v>16.52225233783123</v>
      </c>
      <c r="J55" s="46">
        <f t="shared" si="1"/>
        <v>31.032437488597154</v>
      </c>
      <c r="K55" s="46">
        <f t="shared" si="1"/>
        <v>3.1479089868367982</v>
      </c>
    </row>
    <row r="56" spans="1:11" x14ac:dyDescent="0.3">
      <c r="A56" s="30" t="s">
        <v>3</v>
      </c>
      <c r="B56" s="45">
        <f t="shared" ref="B56:K65" si="2">IFERROR(B6/B22-1,"")</f>
        <v>2.5989582264046707</v>
      </c>
      <c r="C56" s="45">
        <f t="shared" si="2"/>
        <v>3.9948283861471472</v>
      </c>
      <c r="D56" s="45">
        <f t="shared" si="2"/>
        <v>8.0258693444641729</v>
      </c>
      <c r="E56" s="45">
        <f t="shared" si="2"/>
        <v>4.4391280626128005</v>
      </c>
      <c r="F56" s="45">
        <f t="shared" si="2"/>
        <v>1.0270555291144743</v>
      </c>
      <c r="G56" s="45">
        <f t="shared" si="2"/>
        <v>4.0159584484465984</v>
      </c>
      <c r="H56" s="45">
        <f t="shared" si="2"/>
        <v>5.0082728532507428</v>
      </c>
      <c r="I56" s="45">
        <f t="shared" si="2"/>
        <v>13.717265098151833</v>
      </c>
      <c r="J56" s="45">
        <f t="shared" si="2"/>
        <v>14.944663922605057</v>
      </c>
      <c r="K56" s="45">
        <f t="shared" si="2"/>
        <v>3.1888412552862535</v>
      </c>
    </row>
    <row r="57" spans="1:11" x14ac:dyDescent="0.3">
      <c r="A57" s="33" t="s">
        <v>4</v>
      </c>
      <c r="B57" s="46">
        <f t="shared" si="2"/>
        <v>8.7465619292971759</v>
      </c>
      <c r="C57" s="46">
        <f t="shared" si="2"/>
        <v>10.124324599133779</v>
      </c>
      <c r="D57" s="46">
        <f t="shared" si="2"/>
        <v>24.340505533458614</v>
      </c>
      <c r="E57" s="46">
        <f t="shared" si="2"/>
        <v>11.12983781679911</v>
      </c>
      <c r="F57" s="46">
        <f t="shared" si="2"/>
        <v>5.7190252012895639</v>
      </c>
      <c r="G57" s="46">
        <f t="shared" si="2"/>
        <v>8.9740960016076396</v>
      </c>
      <c r="H57" s="46">
        <f t="shared" si="2"/>
        <v>33.462249742372727</v>
      </c>
      <c r="I57" s="46">
        <f t="shared" si="2"/>
        <v>37.646243115560907</v>
      </c>
      <c r="J57" s="46">
        <f t="shared" si="2"/>
        <v>5.6680161450254749</v>
      </c>
      <c r="K57" s="46">
        <f t="shared" si="2"/>
        <v>8.8432281729146549</v>
      </c>
    </row>
    <row r="58" spans="1:11" x14ac:dyDescent="0.3">
      <c r="A58" s="30" t="s">
        <v>5</v>
      </c>
      <c r="B58" s="45">
        <f t="shared" si="2"/>
        <v>5.4757741636808097</v>
      </c>
      <c r="C58" s="45">
        <f t="shared" si="2"/>
        <v>6.0907095178895556</v>
      </c>
      <c r="D58" s="45">
        <f t="shared" si="2"/>
        <v>4.1235125021947141</v>
      </c>
      <c r="E58" s="45">
        <f t="shared" si="2"/>
        <v>6.9296794757035203</v>
      </c>
      <c r="F58" s="45">
        <f t="shared" si="2"/>
        <v>3.7807630654312412</v>
      </c>
      <c r="G58" s="45">
        <f t="shared" si="2"/>
        <v>9.9651084427525625</v>
      </c>
      <c r="H58" s="45">
        <f t="shared" si="2"/>
        <v>34.2620964001066</v>
      </c>
      <c r="I58" s="45">
        <f t="shared" si="2"/>
        <v>21.695666811377134</v>
      </c>
      <c r="J58" s="45">
        <f t="shared" si="2"/>
        <v>-1</v>
      </c>
      <c r="K58" s="45">
        <f t="shared" si="2"/>
        <v>6.7254361796924496</v>
      </c>
    </row>
    <row r="59" spans="1:11" x14ac:dyDescent="0.3">
      <c r="A59" s="33" t="s">
        <v>6</v>
      </c>
      <c r="B59" s="46">
        <f t="shared" si="2"/>
        <v>1.996623093795157</v>
      </c>
      <c r="C59" s="46">
        <f t="shared" si="2"/>
        <v>2.1121518365760021</v>
      </c>
      <c r="D59" s="46">
        <f t="shared" si="2"/>
        <v>1.6667001684241245</v>
      </c>
      <c r="E59" s="46">
        <f t="shared" si="2"/>
        <v>1.8870892410762763</v>
      </c>
      <c r="F59" s="46">
        <f t="shared" si="2"/>
        <v>1.7527991817590363</v>
      </c>
      <c r="G59" s="46">
        <f t="shared" si="2"/>
        <v>3.4241730378854465</v>
      </c>
      <c r="H59" s="46">
        <f t="shared" si="2"/>
        <v>8.9170501717251778</v>
      </c>
      <c r="I59" s="46">
        <f t="shared" si="2"/>
        <v>3.9175939725061815</v>
      </c>
      <c r="J59" s="46">
        <f t="shared" si="2"/>
        <v>0.5890635006375935</v>
      </c>
      <c r="K59" s="46">
        <f t="shared" si="2"/>
        <v>2.4146087364936899</v>
      </c>
    </row>
    <row r="60" spans="1:11" x14ac:dyDescent="0.3">
      <c r="A60" s="30" t="s">
        <v>7</v>
      </c>
      <c r="B60" s="45">
        <f t="shared" si="2"/>
        <v>0.58684078492400982</v>
      </c>
      <c r="C60" s="45">
        <f t="shared" si="2"/>
        <v>0.49358307936962942</v>
      </c>
      <c r="D60" s="45">
        <f t="shared" si="2"/>
        <v>0.41984723671542823</v>
      </c>
      <c r="E60" s="45">
        <f t="shared" si="2"/>
        <v>0.39938775107014468</v>
      </c>
      <c r="F60" s="45"/>
      <c r="G60" s="45">
        <f t="shared" si="2"/>
        <v>1.6543977355170316</v>
      </c>
      <c r="H60" s="45">
        <f t="shared" si="2"/>
        <v>3.5786715058872911</v>
      </c>
      <c r="I60" s="45">
        <f t="shared" si="2"/>
        <v>0.95156136258543444</v>
      </c>
      <c r="J60" s="45">
        <f t="shared" si="2"/>
        <v>-0.85089575082383007</v>
      </c>
      <c r="K60" s="45">
        <f t="shared" si="2"/>
        <v>0.87308595916876719</v>
      </c>
    </row>
    <row r="61" spans="1:11" x14ac:dyDescent="0.3">
      <c r="A61" s="33" t="s">
        <v>8</v>
      </c>
      <c r="B61" s="46">
        <f t="shared" si="2"/>
        <v>0.30691756518009994</v>
      </c>
      <c r="C61" s="46">
        <f t="shared" si="2"/>
        <v>0.17097688132589384</v>
      </c>
      <c r="D61" s="46">
        <f t="shared" si="2"/>
        <v>7.0705406682854965E-2</v>
      </c>
      <c r="E61" s="46">
        <f t="shared" si="2"/>
        <v>0.12909014651302386</v>
      </c>
      <c r="F61" s="46">
        <f t="shared" si="2"/>
        <v>0.64011595089629925</v>
      </c>
      <c r="G61" s="46">
        <f t="shared" si="2"/>
        <v>0.79125309947603362</v>
      </c>
      <c r="H61" s="46">
        <f t="shared" si="2"/>
        <v>1.1438636341756672</v>
      </c>
      <c r="I61" s="46">
        <f t="shared" si="2"/>
        <v>0.77225257799687541</v>
      </c>
      <c r="J61" s="46">
        <f t="shared" si="2"/>
        <v>-0.70569099913356603</v>
      </c>
      <c r="K61" s="46">
        <f t="shared" si="2"/>
        <v>0.43976772400411668</v>
      </c>
    </row>
    <row r="62" spans="1:11" x14ac:dyDescent="0.3">
      <c r="A62" s="30" t="s">
        <v>9</v>
      </c>
      <c r="B62" s="45">
        <f t="shared" si="2"/>
        <v>0.38328250964410038</v>
      </c>
      <c r="C62" s="45">
        <f t="shared" si="2"/>
        <v>0.21608843224726537</v>
      </c>
      <c r="D62" s="45">
        <f t="shared" si="2"/>
        <v>-2.8847243915364196E-4</v>
      </c>
      <c r="E62" s="45">
        <f t="shared" si="2"/>
        <v>6.977065061807286E-2</v>
      </c>
      <c r="F62" s="45">
        <f t="shared" si="2"/>
        <v>0.86374652585716949</v>
      </c>
      <c r="G62" s="45">
        <f t="shared" si="2"/>
        <v>0.8169492255306634</v>
      </c>
      <c r="H62" s="45">
        <f t="shared" si="2"/>
        <v>0.87002668287542018</v>
      </c>
      <c r="I62" s="45">
        <f t="shared" si="2"/>
        <v>1.2123186607810106</v>
      </c>
      <c r="J62" s="45">
        <f t="shared" si="2"/>
        <v>-0.65118279470529561</v>
      </c>
      <c r="K62" s="45">
        <f t="shared" si="2"/>
        <v>0.52251629427191015</v>
      </c>
    </row>
    <row r="63" spans="1:11" x14ac:dyDescent="0.3">
      <c r="A63" s="33" t="s">
        <v>10</v>
      </c>
      <c r="B63" s="46">
        <f t="shared" si="2"/>
        <v>0.11022807786353228</v>
      </c>
      <c r="C63" s="46">
        <f t="shared" si="2"/>
        <v>2.4824697635805304E-2</v>
      </c>
      <c r="D63" s="46">
        <f t="shared" si="2"/>
        <v>0.22390214118760432</v>
      </c>
      <c r="E63" s="46">
        <f t="shared" si="2"/>
        <v>-7.2027680858814169E-2</v>
      </c>
      <c r="F63" s="46">
        <f t="shared" si="2"/>
        <v>0.60212755041085497</v>
      </c>
      <c r="G63" s="46">
        <f t="shared" si="2"/>
        <v>0.64287985058691577</v>
      </c>
      <c r="H63" s="46">
        <f t="shared" si="2"/>
        <v>0.67391559261397704</v>
      </c>
      <c r="I63" s="46">
        <f t="shared" si="2"/>
        <v>1.0257422255339228</v>
      </c>
      <c r="J63" s="46">
        <f t="shared" si="2"/>
        <v>-0.87900364066886816</v>
      </c>
      <c r="K63" s="46">
        <f t="shared" si="2"/>
        <v>0.28569480152581961</v>
      </c>
    </row>
    <row r="64" spans="1:11" x14ac:dyDescent="0.3">
      <c r="A64" s="30" t="s">
        <v>11</v>
      </c>
      <c r="B64" s="45">
        <f t="shared" si="2"/>
        <v>0.46548853094050857</v>
      </c>
      <c r="C64" s="45">
        <f t="shared" si="2"/>
        <v>8.5614218654397112E-2</v>
      </c>
      <c r="D64" s="45">
        <f t="shared" si="2"/>
        <v>0.58091963964787774</v>
      </c>
      <c r="E64" s="45">
        <f t="shared" si="2"/>
        <v>-0.11166970421903366</v>
      </c>
      <c r="F64" s="45">
        <f t="shared" si="2"/>
        <v>1.8414423084167542</v>
      </c>
      <c r="G64" s="45">
        <f t="shared" si="2"/>
        <v>0.42806994880561833</v>
      </c>
      <c r="H64" s="45">
        <f t="shared" si="2"/>
        <v>-0.28692315789888545</v>
      </c>
      <c r="I64" s="45">
        <f t="shared" si="2"/>
        <v>3.0054411263052305</v>
      </c>
      <c r="J64" s="45">
        <f t="shared" si="2"/>
        <v>-0.95827423839731496</v>
      </c>
      <c r="K64" s="45">
        <f t="shared" si="2"/>
        <v>0.44747177160294593</v>
      </c>
    </row>
    <row r="65" spans="1:11" ht="15" thickBot="1" x14ac:dyDescent="0.35">
      <c r="A65" s="102" t="s">
        <v>12</v>
      </c>
      <c r="B65" s="106">
        <f t="shared" si="2"/>
        <v>0.44605392997159865</v>
      </c>
      <c r="C65" s="106">
        <f t="shared" si="2"/>
        <v>0.2757591332804108</v>
      </c>
      <c r="D65" s="106">
        <f t="shared" si="2"/>
        <v>0.1805197096398754</v>
      </c>
      <c r="E65" s="106">
        <f t="shared" si="2"/>
        <v>3.2921149773804004E-2</v>
      </c>
      <c r="F65" s="106">
        <f t="shared" si="2"/>
        <v>1.1321945669063851</v>
      </c>
      <c r="G65" s="106">
        <f t="shared" si="2"/>
        <v>0.58134709859650835</v>
      </c>
      <c r="H65" s="106">
        <f t="shared" si="2"/>
        <v>0.60530392278915235</v>
      </c>
      <c r="I65" s="106">
        <f t="shared" si="2"/>
        <v>2.1618699361257141</v>
      </c>
      <c r="J65" s="106">
        <f t="shared" si="2"/>
        <v>-0.9044354205517442</v>
      </c>
      <c r="K65" s="106">
        <f t="shared" si="2"/>
        <v>0.52463156794442534</v>
      </c>
    </row>
    <row r="66" spans="1:11" ht="15" thickTop="1" x14ac:dyDescent="0.3">
      <c r="A66" s="38" t="str">
        <f>A16</f>
        <v>Σύνολο</v>
      </c>
      <c r="B66" s="47">
        <f>IFERROR(B16/B33-1,"")</f>
        <v>0.6788310544396059</v>
      </c>
      <c r="C66" s="47">
        <f t="shared" ref="C66:K66" si="3">IFERROR(C16/C33-1,"")</f>
        <v>0.57166009607512436</v>
      </c>
      <c r="D66" s="47">
        <f t="shared" si="3"/>
        <v>0.49647306654325285</v>
      </c>
      <c r="E66" s="47">
        <f t="shared" si="3"/>
        <v>0.45021988516542888</v>
      </c>
      <c r="F66" s="47">
        <f t="shared" si="3"/>
        <v>0.96426924560670213</v>
      </c>
      <c r="G66" s="47">
        <f t="shared" si="3"/>
        <v>1.3659876157487809</v>
      </c>
      <c r="H66" s="47">
        <f t="shared" si="3"/>
        <v>1.8188065142902041</v>
      </c>
      <c r="I66" s="47">
        <f t="shared" si="3"/>
        <v>1.7489071818683422</v>
      </c>
      <c r="J66" s="47">
        <f t="shared" si="3"/>
        <v>-0.69810784358199229</v>
      </c>
      <c r="K66" s="47">
        <f t="shared" si="3"/>
        <v>0.89294056294215385</v>
      </c>
    </row>
    <row r="67" spans="1:11" x14ac:dyDescent="0.3">
      <c r="A67" s="41"/>
      <c r="B67" s="42"/>
      <c r="C67" s="42"/>
      <c r="D67" s="42"/>
      <c r="E67" s="42"/>
      <c r="F67" s="42"/>
      <c r="G67" s="42"/>
      <c r="H67" s="42"/>
      <c r="I67" s="42"/>
      <c r="J67" s="42"/>
      <c r="K67" s="42"/>
    </row>
    <row r="68" spans="1:11" ht="14.4" customHeight="1" x14ac:dyDescent="0.3">
      <c r="A68" s="26" t="s">
        <v>88</v>
      </c>
      <c r="B68" s="111" t="str">
        <f>B2</f>
        <v>Χώρες ΕΕ-27</v>
      </c>
      <c r="C68" s="110" t="s">
        <v>67</v>
      </c>
      <c r="D68" s="110" t="s">
        <v>68</v>
      </c>
      <c r="E68" s="110">
        <v>0</v>
      </c>
      <c r="F68" s="110" t="s">
        <v>69</v>
      </c>
      <c r="G68" s="110" t="s">
        <v>70</v>
      </c>
      <c r="H68" s="110" t="s">
        <v>68</v>
      </c>
      <c r="I68" s="110">
        <v>0</v>
      </c>
      <c r="J68" s="110">
        <v>0</v>
      </c>
      <c r="K68" s="110" t="s">
        <v>71</v>
      </c>
    </row>
    <row r="69" spans="1:11" x14ac:dyDescent="0.3">
      <c r="A69" s="26"/>
      <c r="B69" s="112">
        <v>0</v>
      </c>
      <c r="C69" s="110">
        <v>0</v>
      </c>
      <c r="D69" s="51" t="s">
        <v>72</v>
      </c>
      <c r="E69" s="51" t="s">
        <v>73</v>
      </c>
      <c r="F69" s="110">
        <v>0</v>
      </c>
      <c r="G69" s="110">
        <v>0</v>
      </c>
      <c r="H69" s="51" t="s">
        <v>74</v>
      </c>
      <c r="I69" s="51" t="s">
        <v>75</v>
      </c>
      <c r="J69" s="51" t="s">
        <v>76</v>
      </c>
      <c r="K69" s="110">
        <v>0</v>
      </c>
    </row>
    <row r="70" spans="1:11" x14ac:dyDescent="0.3">
      <c r="A70" s="30" t="s">
        <v>1</v>
      </c>
      <c r="B70" s="45">
        <f>IFERROR(B4/B37-1,"")</f>
        <v>-0.42868762105687963</v>
      </c>
      <c r="C70" s="45">
        <f t="shared" ref="C70:K71" si="4">IFERROR(C4/C37-1,"")</f>
        <v>-0.15359522396231295</v>
      </c>
      <c r="D70" s="45">
        <f t="shared" si="4"/>
        <v>0.38150992444376808</v>
      </c>
      <c r="E70" s="45">
        <f t="shared" si="4"/>
        <v>-0.19870430596469302</v>
      </c>
      <c r="F70" s="45">
        <f t="shared" si="4"/>
        <v>-0.71377389205535424</v>
      </c>
      <c r="G70" s="45">
        <f t="shared" si="4"/>
        <v>-0.54214728576897198</v>
      </c>
      <c r="H70" s="45">
        <f t="shared" si="4"/>
        <v>-0.12104146737630095</v>
      </c>
      <c r="I70" s="45">
        <f t="shared" si="4"/>
        <v>-0.56883788265533186</v>
      </c>
      <c r="J70" s="45">
        <f t="shared" si="4"/>
        <v>-0.78635577084027697</v>
      </c>
      <c r="K70" s="45">
        <f t="shared" si="4"/>
        <v>-0.4827117104337163</v>
      </c>
    </row>
    <row r="71" spans="1:11" x14ac:dyDescent="0.3">
      <c r="A71" s="33" t="s">
        <v>2</v>
      </c>
      <c r="B71" s="46"/>
      <c r="C71" s="46">
        <f t="shared" si="4"/>
        <v>-0.10449816060412032</v>
      </c>
      <c r="D71" s="46">
        <f t="shared" si="4"/>
        <v>-0.27783542047167542</v>
      </c>
      <c r="E71" s="46">
        <f t="shared" si="4"/>
        <v>4.4953612748491967E-2</v>
      </c>
      <c r="F71" s="46">
        <f t="shared" si="4"/>
        <v>-0.26708990410113786</v>
      </c>
      <c r="G71" s="46">
        <f t="shared" si="4"/>
        <v>-0.53182603935807604</v>
      </c>
      <c r="H71" s="46">
        <f t="shared" si="4"/>
        <v>-0.5744338026013116</v>
      </c>
      <c r="I71" s="46">
        <f t="shared" si="4"/>
        <v>-0.68511322055917812</v>
      </c>
      <c r="J71" s="46">
        <f t="shared" si="4"/>
        <v>-0.40422305789307234</v>
      </c>
      <c r="K71" s="46">
        <f t="shared" si="4"/>
        <v>-0.37038343013286534</v>
      </c>
    </row>
    <row r="72" spans="1:11" x14ac:dyDescent="0.3">
      <c r="A72" s="30" t="s">
        <v>3</v>
      </c>
      <c r="B72" s="45">
        <f t="shared" ref="B72:K81" si="5">IFERROR(B6/B39-1,"")</f>
        <v>-0.4193164886843761</v>
      </c>
      <c r="C72" s="45">
        <f t="shared" si="5"/>
        <v>-0.26218383986062277</v>
      </c>
      <c r="D72" s="45">
        <f t="shared" si="5"/>
        <v>-6.2417723167413675E-2</v>
      </c>
      <c r="E72" s="45">
        <f t="shared" si="5"/>
        <v>-0.20578758810745479</v>
      </c>
      <c r="F72" s="45">
        <f t="shared" si="5"/>
        <v>-0.63500928667882206</v>
      </c>
      <c r="G72" s="45">
        <f t="shared" si="5"/>
        <v>-0.50208448962561936</v>
      </c>
      <c r="H72" s="45">
        <f t="shared" si="5"/>
        <v>-0.31418723774642443</v>
      </c>
      <c r="I72" s="45">
        <f t="shared" si="5"/>
        <v>-0.65408970406224176</v>
      </c>
      <c r="J72" s="45">
        <f t="shared" si="5"/>
        <v>-0.87393843038892682</v>
      </c>
      <c r="K72" s="45">
        <f t="shared" si="5"/>
        <v>-0.46375184180656737</v>
      </c>
    </row>
    <row r="73" spans="1:11" x14ac:dyDescent="0.3">
      <c r="A73" s="33" t="s">
        <v>4</v>
      </c>
      <c r="B73" s="46">
        <f t="shared" si="5"/>
        <v>0.11933491030896648</v>
      </c>
      <c r="C73" s="46">
        <f t="shared" si="5"/>
        <v>0.21347735672854973</v>
      </c>
      <c r="D73" s="46">
        <f t="shared" si="5"/>
        <v>0.40622025471051271</v>
      </c>
      <c r="E73" s="46">
        <f t="shared" si="5"/>
        <v>0.40036392220517114</v>
      </c>
      <c r="F73" s="46">
        <f t="shared" si="5"/>
        <v>-0.12705506857269622</v>
      </c>
      <c r="G73" s="46">
        <f t="shared" si="5"/>
        <v>2.2033205023556768E-2</v>
      </c>
      <c r="H73" s="46">
        <f t="shared" si="5"/>
        <v>0.93462985582005853</v>
      </c>
      <c r="I73" s="46">
        <f t="shared" si="5"/>
        <v>-0.17900459917827294</v>
      </c>
      <c r="J73" s="46">
        <f t="shared" si="5"/>
        <v>-0.75088638863145463</v>
      </c>
      <c r="K73" s="46">
        <f t="shared" si="5"/>
        <v>7.5265664491662498E-2</v>
      </c>
    </row>
    <row r="74" spans="1:11" x14ac:dyDescent="0.3">
      <c r="A74" s="30" t="s">
        <v>5</v>
      </c>
      <c r="B74" s="45">
        <f t="shared" si="5"/>
        <v>-5.4982784971612908E-2</v>
      </c>
      <c r="C74" s="45">
        <f t="shared" si="5"/>
        <v>-1.5484355812045436E-4</v>
      </c>
      <c r="D74" s="45">
        <f t="shared" si="5"/>
        <v>-4.8503679033934044E-2</v>
      </c>
      <c r="E74" s="45">
        <f t="shared" si="5"/>
        <v>-8.3003766546590474E-2</v>
      </c>
      <c r="F74" s="45">
        <f t="shared" si="5"/>
        <v>-0.22804320210639029</v>
      </c>
      <c r="G74" s="45">
        <f t="shared" si="5"/>
        <v>-0.10649599210322414</v>
      </c>
      <c r="H74" s="45">
        <f t="shared" si="5"/>
        <v>0.18086954505059327</v>
      </c>
      <c r="I74" s="45">
        <f t="shared" si="5"/>
        <v>-0.2815017466127594</v>
      </c>
      <c r="J74" s="45">
        <f t="shared" si="5"/>
        <v>-1</v>
      </c>
      <c r="K74" s="45">
        <f t="shared" si="5"/>
        <v>-7.6029330182698196E-2</v>
      </c>
    </row>
    <row r="75" spans="1:11" x14ac:dyDescent="0.3">
      <c r="A75" s="33" t="s">
        <v>6</v>
      </c>
      <c r="B75" s="46">
        <f t="shared" si="5"/>
        <v>-5.5043133231819863E-2</v>
      </c>
      <c r="C75" s="46">
        <f t="shared" si="5"/>
        <v>2.709514290358439E-2</v>
      </c>
      <c r="D75" s="46">
        <f t="shared" si="5"/>
        <v>-6.2244650571221194E-2</v>
      </c>
      <c r="E75" s="46">
        <f t="shared" si="5"/>
        <v>0.1574804895944899</v>
      </c>
      <c r="F75" s="46">
        <f t="shared" si="5"/>
        <v>-0.20646057707661392</v>
      </c>
      <c r="G75" s="46">
        <f t="shared" si="5"/>
        <v>-0.1881369706355186</v>
      </c>
      <c r="H75" s="46">
        <f t="shared" si="5"/>
        <v>8.5307894659269801E-2</v>
      </c>
      <c r="I75" s="46">
        <f t="shared" si="5"/>
        <v>0.11700561083579331</v>
      </c>
      <c r="J75" s="46">
        <f t="shared" si="5"/>
        <v>-0.94826749659863219</v>
      </c>
      <c r="K75" s="46">
        <f t="shared" si="5"/>
        <v>-0.11037116773274247</v>
      </c>
    </row>
    <row r="76" spans="1:11" x14ac:dyDescent="0.3">
      <c r="A76" s="30" t="s">
        <v>7</v>
      </c>
      <c r="B76" s="45">
        <f t="shared" si="5"/>
        <v>-3.0871699437807765E-2</v>
      </c>
      <c r="C76" s="45">
        <f t="shared" si="5"/>
        <v>5.4057644106653813E-2</v>
      </c>
      <c r="D76" s="45">
        <f t="shared" si="5"/>
        <v>0.29958865276172997</v>
      </c>
      <c r="E76" s="45">
        <f t="shared" si="5"/>
        <v>9.231683733785423E-2</v>
      </c>
      <c r="F76" s="45">
        <f t="shared" si="5"/>
        <v>-0.14596884301404922</v>
      </c>
      <c r="G76" s="45">
        <f t="shared" si="5"/>
        <v>-0.12702208875673493</v>
      </c>
      <c r="H76" s="45">
        <f t="shared" si="5"/>
        <v>0.26251408260789977</v>
      </c>
      <c r="I76" s="45">
        <f t="shared" si="5"/>
        <v>9.3638676520365616E-2</v>
      </c>
      <c r="J76" s="45">
        <f t="shared" si="5"/>
        <v>-0.96254662287789061</v>
      </c>
      <c r="K76" s="45">
        <f t="shared" si="5"/>
        <v>-6.9801212560423376E-2</v>
      </c>
    </row>
    <row r="77" spans="1:11" x14ac:dyDescent="0.3">
      <c r="A77" s="33" t="s">
        <v>8</v>
      </c>
      <c r="B77" s="46">
        <f t="shared" si="5"/>
        <v>-9.3893068504598998E-2</v>
      </c>
      <c r="C77" s="46">
        <f t="shared" si="5"/>
        <v>6.4309446447446961E-2</v>
      </c>
      <c r="D77" s="46">
        <f t="shared" si="5"/>
        <v>0.22438639224473289</v>
      </c>
      <c r="E77" s="46">
        <f t="shared" si="5"/>
        <v>0.15170949375496412</v>
      </c>
      <c r="F77" s="46">
        <f t="shared" si="5"/>
        <v>-0.28093563055257409</v>
      </c>
      <c r="G77" s="46">
        <f t="shared" si="5"/>
        <v>-0.19850089921319158</v>
      </c>
      <c r="H77" s="46">
        <f t="shared" si="5"/>
        <v>0.31749863127245881</v>
      </c>
      <c r="I77" s="46">
        <f t="shared" si="5"/>
        <v>-0.30696339569690212</v>
      </c>
      <c r="J77" s="46">
        <f t="shared" si="5"/>
        <v>-0.9465147101430702</v>
      </c>
      <c r="K77" s="46">
        <f t="shared" si="5"/>
        <v>-0.13252942588448446</v>
      </c>
    </row>
    <row r="78" spans="1:11" x14ac:dyDescent="0.3">
      <c r="A78" s="30" t="s">
        <v>9</v>
      </c>
      <c r="B78" s="45">
        <f t="shared" si="5"/>
        <v>-0.11432340454512568</v>
      </c>
      <c r="C78" s="45">
        <f t="shared" si="5"/>
        <v>8.3843730268556627E-2</v>
      </c>
      <c r="D78" s="45">
        <f t="shared" si="5"/>
        <v>-8.6940898735194949E-3</v>
      </c>
      <c r="E78" s="45">
        <f t="shared" si="5"/>
        <v>0.11299453442523655</v>
      </c>
      <c r="F78" s="45">
        <f t="shared" si="5"/>
        <v>-0.34044198540400017</v>
      </c>
      <c r="G78" s="45">
        <f t="shared" si="5"/>
        <v>-9.7012394604389596E-2</v>
      </c>
      <c r="H78" s="45">
        <f t="shared" si="5"/>
        <v>0.28947822328821138</v>
      </c>
      <c r="I78" s="45">
        <f t="shared" si="5"/>
        <v>-3.3366316732414081E-2</v>
      </c>
      <c r="J78" s="45">
        <f t="shared" si="5"/>
        <v>-0.94607133520566333</v>
      </c>
      <c r="K78" s="45">
        <f t="shared" si="5"/>
        <v>-0.1077696984069173</v>
      </c>
    </row>
    <row r="79" spans="1:11" x14ac:dyDescent="0.3">
      <c r="A79" s="33" t="s">
        <v>10</v>
      </c>
      <c r="B79" s="46">
        <f t="shared" si="5"/>
        <v>-4.0166702801177512E-2</v>
      </c>
      <c r="C79" s="46">
        <f t="shared" si="5"/>
        <v>9.0331610442763832E-2</v>
      </c>
      <c r="D79" s="46">
        <f t="shared" si="5"/>
        <v>0.28101567824325646</v>
      </c>
      <c r="E79" s="46">
        <f t="shared" si="5"/>
        <v>4.3694990362048935E-2</v>
      </c>
      <c r="F79" s="46">
        <f t="shared" si="5"/>
        <v>-0.33389358824552373</v>
      </c>
      <c r="G79" s="46">
        <f t="shared" si="5"/>
        <v>4.4870472392186E-2</v>
      </c>
      <c r="H79" s="46">
        <f t="shared" si="5"/>
        <v>0.83155635381589099</v>
      </c>
      <c r="I79" s="46">
        <f t="shared" si="5"/>
        <v>0.12272737011368973</v>
      </c>
      <c r="J79" s="46">
        <f t="shared" si="5"/>
        <v>-0.95936747668743028</v>
      </c>
      <c r="K79" s="46">
        <f t="shared" si="5"/>
        <v>-6.1180057785031883E-3</v>
      </c>
    </row>
    <row r="80" spans="1:11" x14ac:dyDescent="0.3">
      <c r="A80" s="30" t="s">
        <v>11</v>
      </c>
      <c r="B80" s="45">
        <f t="shared" si="5"/>
        <v>-0.13039091987233309</v>
      </c>
      <c r="C80" s="45">
        <f t="shared" si="5"/>
        <v>-3.5153995532665183E-3</v>
      </c>
      <c r="D80" s="45">
        <f t="shared" si="5"/>
        <v>0.81798788892370577</v>
      </c>
      <c r="E80" s="45">
        <f t="shared" si="5"/>
        <v>-7.0387021306768105E-2</v>
      </c>
      <c r="F80" s="45">
        <f t="shared" si="5"/>
        <v>-0.26066272863795958</v>
      </c>
      <c r="G80" s="45">
        <f t="shared" si="5"/>
        <v>-0.12115520122717327</v>
      </c>
      <c r="H80" s="45">
        <f t="shared" si="5"/>
        <v>-8.2778187820176652E-2</v>
      </c>
      <c r="I80" s="45">
        <f t="shared" si="5"/>
        <v>0.58022446232138858</v>
      </c>
      <c r="J80" s="45">
        <f t="shared" si="5"/>
        <v>-0.96174899059519714</v>
      </c>
      <c r="K80" s="45">
        <f t="shared" si="5"/>
        <v>-0.12602792410383734</v>
      </c>
    </row>
    <row r="81" spans="1:21" ht="15" thickBot="1" x14ac:dyDescent="0.35">
      <c r="A81" s="102" t="s">
        <v>12</v>
      </c>
      <c r="B81" s="106">
        <f t="shared" si="5"/>
        <v>-0.25265730309365275</v>
      </c>
      <c r="C81" s="106">
        <f t="shared" si="5"/>
        <v>-0.16753933193874304</v>
      </c>
      <c r="D81" s="106">
        <f t="shared" si="5"/>
        <v>0.41174973136925774</v>
      </c>
      <c r="E81" s="106">
        <f t="shared" si="5"/>
        <v>-4.9065797840017078E-2</v>
      </c>
      <c r="F81" s="106">
        <f t="shared" si="5"/>
        <v>-0.40044552000712841</v>
      </c>
      <c r="G81" s="106">
        <f t="shared" si="5"/>
        <v>-8.8945617432931723E-2</v>
      </c>
      <c r="H81" s="106">
        <f t="shared" si="5"/>
        <v>1.7083116169668435</v>
      </c>
      <c r="I81" s="106">
        <f t="shared" si="5"/>
        <v>0.55142964793830895</v>
      </c>
      <c r="J81" s="106">
        <f t="shared" si="5"/>
        <v>-0.93820218870141836</v>
      </c>
      <c r="K81" s="106">
        <f t="shared" si="5"/>
        <v>-0.1619386506581425</v>
      </c>
    </row>
    <row r="82" spans="1:21" ht="15" thickTop="1" x14ac:dyDescent="0.3">
      <c r="A82" s="38" t="str">
        <f>A16</f>
        <v>Σύνολο</v>
      </c>
      <c r="B82" s="47">
        <f>IFERROR(B16/B50-1,"")</f>
        <v>-8.4019387611420138E-2</v>
      </c>
      <c r="C82" s="47">
        <f t="shared" ref="C82:K82" si="6">IFERROR(C16/C50-1,"")</f>
        <v>4.4767364778125707E-2</v>
      </c>
      <c r="D82" s="47">
        <f t="shared" si="6"/>
        <v>0.13997930077140719</v>
      </c>
      <c r="E82" s="47">
        <f t="shared" si="6"/>
        <v>8.0983246456565627E-2</v>
      </c>
      <c r="F82" s="47">
        <f t="shared" si="6"/>
        <v>-0.274580192769598</v>
      </c>
      <c r="G82" s="47">
        <f t="shared" si="6"/>
        <v>-0.15271698019101954</v>
      </c>
      <c r="H82" s="47">
        <f t="shared" si="6"/>
        <v>0.28174911946544845</v>
      </c>
      <c r="I82" s="47">
        <f t="shared" si="6"/>
        <v>-7.6597938898173679E-2</v>
      </c>
      <c r="J82" s="47">
        <f t="shared" si="6"/>
        <v>-0.93810195646871386</v>
      </c>
      <c r="K82" s="47">
        <f t="shared" si="6"/>
        <v>-0.11205780243701013</v>
      </c>
    </row>
    <row r="83" spans="1:21" s="22" customFormat="1" ht="12" x14ac:dyDescent="0.25">
      <c r="A83" s="49" t="s">
        <v>78</v>
      </c>
      <c r="B83" s="20"/>
      <c r="C83" s="20"/>
      <c r="D83" s="20"/>
      <c r="E83" s="21"/>
      <c r="F83" s="21"/>
      <c r="G83" s="21"/>
      <c r="H83" s="21"/>
      <c r="I83" s="21"/>
      <c r="J83" s="21"/>
      <c r="K83" s="23"/>
      <c r="L83" s="21"/>
      <c r="M83" s="21"/>
      <c r="N83" s="21"/>
      <c r="O83" s="21"/>
      <c r="P83" s="21"/>
      <c r="Q83" s="21"/>
      <c r="R83" s="21"/>
      <c r="S83" s="21"/>
      <c r="T83" s="21"/>
      <c r="U83" s="21"/>
    </row>
    <row r="84" spans="1:21" s="22" customFormat="1" ht="12" x14ac:dyDescent="0.25">
      <c r="A84" s="49" t="s">
        <v>33</v>
      </c>
      <c r="B84" s="20"/>
      <c r="C84" s="20"/>
      <c r="D84" s="20"/>
      <c r="E84" s="21"/>
      <c r="F84" s="21"/>
      <c r="G84" s="21"/>
      <c r="H84" s="21"/>
      <c r="I84" s="21"/>
      <c r="J84" s="21"/>
      <c r="K84" s="23"/>
      <c r="L84" s="21"/>
      <c r="M84" s="21"/>
      <c r="N84" s="21"/>
      <c r="O84" s="21"/>
      <c r="P84" s="21"/>
      <c r="Q84" s="21"/>
      <c r="R84" s="21"/>
      <c r="S84" s="21"/>
      <c r="T84" s="21"/>
      <c r="U84" s="21"/>
    </row>
    <row r="85" spans="1:21" x14ac:dyDescent="0.3">
      <c r="A85" s="13"/>
      <c r="B85" s="13"/>
      <c r="C85" s="13"/>
      <c r="D85" s="13"/>
      <c r="E85" s="14"/>
      <c r="F85" s="14"/>
      <c r="G85" s="9"/>
      <c r="H85" s="9"/>
      <c r="I85" s="15"/>
      <c r="J85" s="9"/>
      <c r="K85" s="10"/>
    </row>
    <row r="86" spans="1:21" x14ac:dyDescent="0.3">
      <c r="A86" s="13"/>
      <c r="B86" s="13"/>
      <c r="C86" s="13"/>
      <c r="D86" s="13"/>
      <c r="E86" s="14"/>
      <c r="F86" s="14"/>
      <c r="G86" s="9"/>
      <c r="H86" s="9"/>
      <c r="I86" s="15"/>
      <c r="J86" s="9"/>
      <c r="K86" s="10"/>
    </row>
    <row r="87" spans="1:21" x14ac:dyDescent="0.3">
      <c r="A87" s="12"/>
      <c r="E87" s="9"/>
      <c r="F87" s="9"/>
      <c r="G87" s="9"/>
      <c r="H87" s="9"/>
      <c r="I87" s="9"/>
      <c r="J87" s="9"/>
      <c r="K87" s="10"/>
    </row>
    <row r="88" spans="1:21" x14ac:dyDescent="0.3">
      <c r="A88" s="12"/>
      <c r="E88" s="9"/>
      <c r="F88" s="9"/>
      <c r="G88" s="9"/>
      <c r="H88" s="9"/>
      <c r="I88" s="9"/>
      <c r="J88" s="9"/>
      <c r="K88" s="10"/>
    </row>
    <row r="90" spans="1:21" x14ac:dyDescent="0.3">
      <c r="B90" s="16"/>
      <c r="C90" s="16"/>
    </row>
    <row r="91" spans="1:21" x14ac:dyDescent="0.3">
      <c r="B91" s="8"/>
      <c r="C91" s="8"/>
    </row>
    <row r="92" spans="1:21" x14ac:dyDescent="0.3">
      <c r="B92" s="8"/>
      <c r="C92" s="8"/>
    </row>
    <row r="93" spans="1:21" x14ac:dyDescent="0.3">
      <c r="B93" s="8"/>
      <c r="C93" s="8"/>
    </row>
    <row r="94" spans="1:21" x14ac:dyDescent="0.3">
      <c r="B94" s="8"/>
      <c r="C94" s="8"/>
    </row>
  </sheetData>
  <mergeCells count="35">
    <mergeCell ref="K2:K3"/>
    <mergeCell ref="B18:B19"/>
    <mergeCell ref="C18:C19"/>
    <mergeCell ref="D18:E18"/>
    <mergeCell ref="F18:F19"/>
    <mergeCell ref="G18:G19"/>
    <mergeCell ref="H18:J18"/>
    <mergeCell ref="K18:K19"/>
    <mergeCell ref="B2:B3"/>
    <mergeCell ref="C2:C3"/>
    <mergeCell ref="D2:E2"/>
    <mergeCell ref="F2:F3"/>
    <mergeCell ref="G2:G3"/>
    <mergeCell ref="H2:J2"/>
    <mergeCell ref="K35:K36"/>
    <mergeCell ref="B52:B53"/>
    <mergeCell ref="C52:C53"/>
    <mergeCell ref="D52:E52"/>
    <mergeCell ref="F52:F53"/>
    <mergeCell ref="G52:G53"/>
    <mergeCell ref="H52:J52"/>
    <mergeCell ref="K52:K53"/>
    <mergeCell ref="B35:B36"/>
    <mergeCell ref="C35:C36"/>
    <mergeCell ref="D35:E35"/>
    <mergeCell ref="F35:F36"/>
    <mergeCell ref="G35:G36"/>
    <mergeCell ref="H35:J35"/>
    <mergeCell ref="K68:K69"/>
    <mergeCell ref="B68:B69"/>
    <mergeCell ref="C68:C69"/>
    <mergeCell ref="D68:E68"/>
    <mergeCell ref="F68:F69"/>
    <mergeCell ref="G68:G69"/>
    <mergeCell ref="H68:J68"/>
  </mergeCells>
  <conditionalFormatting sqref="B17:K1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verticalDpi="597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40ABC-70F2-4878-9E29-F8D8AD25E22A}">
  <dimension ref="A1:M92"/>
  <sheetViews>
    <sheetView showGridLines="0" workbookViewId="0"/>
  </sheetViews>
  <sheetFormatPr defaultRowHeight="14.4" x14ac:dyDescent="0.3"/>
  <cols>
    <col min="1" max="1" width="12.88671875" style="9" customWidth="1"/>
    <col min="2" max="6" width="12.88671875" style="12" customWidth="1"/>
    <col min="7" max="7" width="14.88671875" style="12" customWidth="1"/>
    <col min="8" max="10" width="12.88671875" style="12" customWidth="1"/>
    <col min="11" max="11" width="12.88671875" style="17" customWidth="1"/>
    <col min="12" max="12" width="12.88671875" style="9" customWidth="1"/>
    <col min="13" max="13" width="12.88671875" style="10" customWidth="1"/>
  </cols>
  <sheetData>
    <row r="1" spans="1:13" x14ac:dyDescent="0.3">
      <c r="A1" s="25" t="s">
        <v>80</v>
      </c>
      <c r="B1" s="25"/>
      <c r="C1" s="10"/>
      <c r="D1" s="10"/>
      <c r="E1" s="10"/>
      <c r="F1" s="10"/>
      <c r="G1" s="10"/>
      <c r="H1" s="10"/>
      <c r="I1" s="10"/>
      <c r="J1" s="10"/>
      <c r="K1" s="10"/>
    </row>
    <row r="2" spans="1:13" ht="14.4" customHeight="1" x14ac:dyDescent="0.3">
      <c r="A2" s="26">
        <v>2022</v>
      </c>
      <c r="B2" s="111" t="s">
        <v>81</v>
      </c>
      <c r="C2" s="110" t="s">
        <v>67</v>
      </c>
      <c r="D2" s="110" t="s">
        <v>68</v>
      </c>
      <c r="E2" s="110"/>
      <c r="F2" s="110" t="s">
        <v>69</v>
      </c>
      <c r="G2" s="110" t="s">
        <v>70</v>
      </c>
      <c r="H2" s="110" t="s">
        <v>68</v>
      </c>
      <c r="I2" s="110"/>
      <c r="J2" s="110"/>
      <c r="K2" s="110" t="s">
        <v>71</v>
      </c>
      <c r="L2" s="110" t="s">
        <v>79</v>
      </c>
      <c r="M2" s="110" t="s">
        <v>0</v>
      </c>
    </row>
    <row r="3" spans="1:13" x14ac:dyDescent="0.3">
      <c r="A3" s="26"/>
      <c r="B3" s="112"/>
      <c r="C3" s="110"/>
      <c r="D3" s="51" t="s">
        <v>72</v>
      </c>
      <c r="E3" s="51" t="s">
        <v>73</v>
      </c>
      <c r="F3" s="110"/>
      <c r="G3" s="110"/>
      <c r="H3" s="51" t="s">
        <v>74</v>
      </c>
      <c r="I3" s="51" t="s">
        <v>75</v>
      </c>
      <c r="J3" s="51" t="s">
        <v>76</v>
      </c>
      <c r="K3" s="110"/>
      <c r="L3" s="110"/>
      <c r="M3" s="110"/>
    </row>
    <row r="4" spans="1:13" x14ac:dyDescent="0.3">
      <c r="A4" s="30" t="s">
        <v>1</v>
      </c>
      <c r="B4" s="31">
        <v>80.143367581620396</v>
      </c>
      <c r="C4" s="31">
        <v>62.617677453188598</v>
      </c>
      <c r="D4" s="31">
        <v>5.3722765772792602</v>
      </c>
      <c r="E4" s="31">
        <v>21.389482083158001</v>
      </c>
      <c r="F4" s="31">
        <v>17.525690128431801</v>
      </c>
      <c r="G4" s="31">
        <v>59.447054818379598</v>
      </c>
      <c r="H4" s="31">
        <v>16.361933850017401</v>
      </c>
      <c r="I4" s="31">
        <v>6.9584639787228602</v>
      </c>
      <c r="J4" s="31">
        <v>0.92007093212815005</v>
      </c>
      <c r="K4" s="31">
        <v>139.59042239999999</v>
      </c>
      <c r="L4" s="31">
        <v>0.47107388476982798</v>
      </c>
      <c r="M4" s="31">
        <v>140.06149628476999</v>
      </c>
    </row>
    <row r="5" spans="1:13" x14ac:dyDescent="0.3">
      <c r="A5" s="33" t="s">
        <v>2</v>
      </c>
      <c r="B5" s="34">
        <v>72.465343572246397</v>
      </c>
      <c r="C5" s="34">
        <v>52.809923408159001</v>
      </c>
      <c r="D5" s="34">
        <v>5.5027694430072502</v>
      </c>
      <c r="E5" s="34">
        <v>18.210092936280699</v>
      </c>
      <c r="F5" s="34">
        <v>19.6554201640873</v>
      </c>
      <c r="G5" s="34">
        <v>59.925666987753701</v>
      </c>
      <c r="H5" s="34">
        <v>13.100475512490901</v>
      </c>
      <c r="I5" s="34">
        <v>7.81158530927841</v>
      </c>
      <c r="J5" s="34">
        <v>3.95900049448931</v>
      </c>
      <c r="K5" s="34">
        <v>132.39101056000001</v>
      </c>
      <c r="L5" s="34">
        <v>0.56323172365793095</v>
      </c>
      <c r="M5" s="34">
        <v>132.954242283658</v>
      </c>
    </row>
    <row r="6" spans="1:13" x14ac:dyDescent="0.3">
      <c r="A6" s="30" t="s">
        <v>3</v>
      </c>
      <c r="B6" s="31">
        <v>84.839470731474194</v>
      </c>
      <c r="C6" s="31">
        <v>69.555062941663394</v>
      </c>
      <c r="D6" s="31">
        <v>12.719341264040199</v>
      </c>
      <c r="E6" s="31">
        <v>26.484947959284401</v>
      </c>
      <c r="F6" s="31">
        <v>15.2844077898108</v>
      </c>
      <c r="G6" s="31">
        <v>106.960642968526</v>
      </c>
      <c r="H6" s="31">
        <v>17.642008549046</v>
      </c>
      <c r="I6" s="31">
        <v>19.690622873598102</v>
      </c>
      <c r="J6" s="31">
        <v>0.95861631821280802</v>
      </c>
      <c r="K6" s="31">
        <v>191.8001137</v>
      </c>
      <c r="L6" s="31">
        <v>4.9270876799999996</v>
      </c>
      <c r="M6" s="31">
        <v>196.72720138</v>
      </c>
    </row>
    <row r="7" spans="1:13" x14ac:dyDescent="0.3">
      <c r="A7" s="33" t="s">
        <v>4</v>
      </c>
      <c r="B7" s="34">
        <v>344.80041090168697</v>
      </c>
      <c r="C7" s="34">
        <v>310.39156300920098</v>
      </c>
      <c r="D7" s="34">
        <v>75.377336202812401</v>
      </c>
      <c r="E7" s="34">
        <v>111.65901136737899</v>
      </c>
      <c r="F7" s="34">
        <v>34.408847892485703</v>
      </c>
      <c r="G7" s="34">
        <v>278.30295433691998</v>
      </c>
      <c r="H7" s="34">
        <v>80.936613409360902</v>
      </c>
      <c r="I7" s="34">
        <v>32.954917091232502</v>
      </c>
      <c r="J7" s="34">
        <v>1.96463710977157</v>
      </c>
      <c r="K7" s="34">
        <v>623.10336523860803</v>
      </c>
      <c r="L7" s="34">
        <v>23.854828571999999</v>
      </c>
      <c r="M7" s="34">
        <v>646.95819381060801</v>
      </c>
    </row>
    <row r="8" spans="1:13" x14ac:dyDescent="0.3">
      <c r="A8" s="30" t="s">
        <v>5</v>
      </c>
      <c r="B8" s="31">
        <v>827.89729115202704</v>
      </c>
      <c r="C8" s="31">
        <v>730.85055640155497</v>
      </c>
      <c r="D8" s="31">
        <v>121.54412429046501</v>
      </c>
      <c r="E8" s="31">
        <v>330.99669884350698</v>
      </c>
      <c r="F8" s="31">
        <v>97.046734750472197</v>
      </c>
      <c r="G8" s="31">
        <v>546.42043384797205</v>
      </c>
      <c r="H8" s="31">
        <v>243.92243821462799</v>
      </c>
      <c r="I8" s="31">
        <v>112.963697089467</v>
      </c>
      <c r="J8" s="31">
        <v>0</v>
      </c>
      <c r="K8" s="31">
        <v>1374.3177250000001</v>
      </c>
      <c r="L8" s="31">
        <v>39.9119233403284</v>
      </c>
      <c r="M8" s="31">
        <v>1414.22964834033</v>
      </c>
    </row>
    <row r="9" spans="1:13" x14ac:dyDescent="0.3">
      <c r="A9" s="33" t="s">
        <v>6</v>
      </c>
      <c r="B9" s="34">
        <v>1566.35920627163</v>
      </c>
      <c r="C9" s="34">
        <v>1239.67567030755</v>
      </c>
      <c r="D9" s="34">
        <v>157.39352223209301</v>
      </c>
      <c r="E9" s="34">
        <v>577.84661467518094</v>
      </c>
      <c r="F9" s="34">
        <v>326.683535964074</v>
      </c>
      <c r="G9" s="34">
        <v>1001.65663139514</v>
      </c>
      <c r="H9" s="34">
        <v>427.41978170654301</v>
      </c>
      <c r="I9" s="34">
        <v>157.06311744957799</v>
      </c>
      <c r="J9" s="34">
        <v>6.0076745064945598</v>
      </c>
      <c r="K9" s="34">
        <v>2568.01583766676</v>
      </c>
      <c r="L9" s="34">
        <v>49.591735012373498</v>
      </c>
      <c r="M9" s="34">
        <v>2617.60757267914</v>
      </c>
    </row>
    <row r="10" spans="1:13" x14ac:dyDescent="0.3">
      <c r="A10" s="30" t="s">
        <v>7</v>
      </c>
      <c r="B10" s="31">
        <v>2125.0559044147999</v>
      </c>
      <c r="C10" s="31">
        <v>1579.6927609471099</v>
      </c>
      <c r="D10" s="31">
        <v>280.97154508567502</v>
      </c>
      <c r="E10" s="31">
        <v>550.64001832045597</v>
      </c>
      <c r="F10" s="31">
        <v>545.36314346769302</v>
      </c>
      <c r="G10" s="31">
        <v>1542.5874124232801</v>
      </c>
      <c r="H10" s="31">
        <v>685.77306182087295</v>
      </c>
      <c r="I10" s="31">
        <v>229.43793800407701</v>
      </c>
      <c r="J10" s="31">
        <v>2.7087974877585999</v>
      </c>
      <c r="K10" s="31">
        <v>3667.64331683809</v>
      </c>
      <c r="L10" s="31">
        <v>55.4853711426668</v>
      </c>
      <c r="M10" s="31">
        <v>3723.1286879807499</v>
      </c>
    </row>
    <row r="11" spans="1:13" x14ac:dyDescent="0.3">
      <c r="A11" s="33" t="s">
        <v>8</v>
      </c>
      <c r="B11" s="34">
        <v>2457.0387901377899</v>
      </c>
      <c r="C11" s="34">
        <v>1907.6922728259599</v>
      </c>
      <c r="D11" s="34">
        <v>369.32831887388301</v>
      </c>
      <c r="E11" s="34">
        <v>644.59979211573204</v>
      </c>
      <c r="F11" s="34">
        <v>549.34651731183305</v>
      </c>
      <c r="G11" s="34">
        <v>1523.83307508594</v>
      </c>
      <c r="H11" s="34">
        <v>800.32043050503296</v>
      </c>
      <c r="I11" s="34">
        <v>154.835915634374</v>
      </c>
      <c r="J11" s="34">
        <v>3.4571543098055302</v>
      </c>
      <c r="K11" s="34">
        <v>3980.8718652237299</v>
      </c>
      <c r="L11" s="34">
        <v>62.045976573798697</v>
      </c>
      <c r="M11" s="34">
        <v>4042.9178417975299</v>
      </c>
    </row>
    <row r="12" spans="1:13" x14ac:dyDescent="0.3">
      <c r="A12" s="30" t="s">
        <v>9</v>
      </c>
      <c r="B12" s="31">
        <v>1553.9018013612199</v>
      </c>
      <c r="C12" s="31">
        <v>1219.44584311432</v>
      </c>
      <c r="D12" s="31">
        <v>170.89765715012101</v>
      </c>
      <c r="E12" s="31">
        <v>518.01188496608097</v>
      </c>
      <c r="F12" s="31">
        <v>334.45595824689798</v>
      </c>
      <c r="G12" s="31">
        <v>1245.4771107935901</v>
      </c>
      <c r="H12" s="31">
        <v>589.79428494676199</v>
      </c>
      <c r="I12" s="31">
        <v>200.27150818801999</v>
      </c>
      <c r="J12" s="31">
        <v>10.4819640641217</v>
      </c>
      <c r="K12" s="31">
        <v>2799.3789121548102</v>
      </c>
      <c r="L12" s="31">
        <v>55.977154273084899</v>
      </c>
      <c r="M12" s="31">
        <v>2855.3560664278898</v>
      </c>
    </row>
    <row r="13" spans="1:13" x14ac:dyDescent="0.3">
      <c r="A13" s="33" t="s">
        <v>10</v>
      </c>
      <c r="B13" s="34">
        <v>827.16638332699097</v>
      </c>
      <c r="C13" s="34">
        <v>736.80152298806695</v>
      </c>
      <c r="D13" s="34">
        <v>84.714673643255594</v>
      </c>
      <c r="E13" s="34">
        <v>369.75598638709999</v>
      </c>
      <c r="F13" s="34">
        <v>90.364860338924302</v>
      </c>
      <c r="G13" s="34">
        <v>627.25736995621605</v>
      </c>
      <c r="H13" s="34">
        <v>256.66309970796601</v>
      </c>
      <c r="I13" s="34">
        <v>133.67653113618599</v>
      </c>
      <c r="J13" s="34">
        <v>3.2534738941320702</v>
      </c>
      <c r="K13" s="34">
        <v>1454.4237532832101</v>
      </c>
      <c r="L13" s="34">
        <v>55.973718780843001</v>
      </c>
      <c r="M13" s="34">
        <v>1510.3974720640499</v>
      </c>
    </row>
    <row r="14" spans="1:13" x14ac:dyDescent="0.3">
      <c r="A14" s="30" t="s">
        <v>11</v>
      </c>
      <c r="B14" s="31">
        <v>127.354217185509</v>
      </c>
      <c r="C14" s="31">
        <v>94.053864230272595</v>
      </c>
      <c r="D14" s="31">
        <v>9.0993766144008905</v>
      </c>
      <c r="E14" s="31">
        <v>22.003928210621002</v>
      </c>
      <c r="F14" s="31">
        <v>33.3003529552361</v>
      </c>
      <c r="G14" s="31">
        <v>162.191519628474</v>
      </c>
      <c r="H14" s="31">
        <v>21.570817540472699</v>
      </c>
      <c r="I14" s="31">
        <v>38.077048041271901</v>
      </c>
      <c r="J14" s="31">
        <v>0.44677728843070103</v>
      </c>
      <c r="K14" s="31">
        <v>289.54573681398301</v>
      </c>
      <c r="L14" s="31">
        <v>24.423076128999998</v>
      </c>
      <c r="M14" s="31">
        <v>313.96881294298299</v>
      </c>
    </row>
    <row r="15" spans="1:13" ht="15" thickBot="1" x14ac:dyDescent="0.35">
      <c r="A15" s="102" t="s">
        <v>12</v>
      </c>
      <c r="B15" s="103">
        <v>88.181425039273606</v>
      </c>
      <c r="C15" s="103">
        <v>73.728537949217596</v>
      </c>
      <c r="D15" s="103">
        <v>6.8753374178642401</v>
      </c>
      <c r="E15" s="103">
        <v>21.8225518537052</v>
      </c>
      <c r="F15" s="103">
        <v>14.452887090056</v>
      </c>
      <c r="G15" s="103">
        <v>152.85458995398801</v>
      </c>
      <c r="H15" s="103">
        <v>22.051595530285599</v>
      </c>
      <c r="I15" s="103">
        <v>40.735059578519099</v>
      </c>
      <c r="J15" s="103">
        <v>0.843768458272254</v>
      </c>
      <c r="K15" s="103">
        <v>241.036014993262</v>
      </c>
      <c r="L15" s="103">
        <v>6.0720105000000002</v>
      </c>
      <c r="M15" s="103">
        <v>247.10802549326201</v>
      </c>
    </row>
    <row r="16" spans="1:13" ht="15" thickTop="1" x14ac:dyDescent="0.3">
      <c r="A16" s="36" t="s">
        <v>0</v>
      </c>
      <c r="B16" s="37">
        <v>9977.7405503815098</v>
      </c>
      <c r="C16" s="37">
        <v>8019.6393522032904</v>
      </c>
      <c r="D16" s="37">
        <v>1268.0242633958501</v>
      </c>
      <c r="E16" s="37">
        <v>3255.1505280831502</v>
      </c>
      <c r="F16" s="37">
        <v>1958.1011981782301</v>
      </c>
      <c r="G16" s="37">
        <v>7245.9442126136801</v>
      </c>
      <c r="H16" s="37">
        <v>3123.4357672666802</v>
      </c>
      <c r="I16" s="37">
        <v>1195.7090764550501</v>
      </c>
      <c r="J16" s="37">
        <v>41.297258912223697</v>
      </c>
      <c r="K16" s="37">
        <v>17223.684762995199</v>
      </c>
      <c r="L16" s="37">
        <v>407.58659119634399</v>
      </c>
      <c r="M16" s="37">
        <v>17631.2713541915</v>
      </c>
    </row>
    <row r="17" spans="1:13" x14ac:dyDescent="0.3">
      <c r="A17" s="7"/>
      <c r="B17" s="8"/>
      <c r="C17" s="8"/>
      <c r="D17" s="8"/>
      <c r="E17" s="8"/>
      <c r="F17" s="8"/>
      <c r="G17" s="8"/>
      <c r="H17" s="8"/>
      <c r="I17" s="8"/>
      <c r="J17" s="8"/>
      <c r="K17" s="5"/>
    </row>
    <row r="18" spans="1:13" ht="14.4" customHeight="1" x14ac:dyDescent="0.3">
      <c r="A18" s="26">
        <v>2021</v>
      </c>
      <c r="B18" s="111" t="str">
        <f>B2</f>
        <v>Χώρες ΕΕ-27</v>
      </c>
      <c r="C18" s="110" t="str">
        <f>C2</f>
        <v>Χώρες 
Ζώνης Ευρώ</v>
      </c>
      <c r="D18" s="110" t="s">
        <v>68</v>
      </c>
      <c r="E18" s="110"/>
      <c r="F18" s="110" t="s">
        <v>69</v>
      </c>
      <c r="G18" s="110" t="s">
        <v>70</v>
      </c>
      <c r="H18" s="110" t="s">
        <v>68</v>
      </c>
      <c r="I18" s="110"/>
      <c r="J18" s="110"/>
      <c r="K18" s="110" t="s">
        <v>71</v>
      </c>
      <c r="L18" s="110" t="str">
        <f>L2</f>
        <v>Κρουαζιέρες</v>
      </c>
      <c r="M18" s="110" t="str">
        <f>M2</f>
        <v>Σύνολο</v>
      </c>
    </row>
    <row r="19" spans="1:13" x14ac:dyDescent="0.3">
      <c r="A19" s="26"/>
      <c r="B19" s="112"/>
      <c r="C19" s="110"/>
      <c r="D19" s="51" t="s">
        <v>72</v>
      </c>
      <c r="E19" s="51" t="s">
        <v>73</v>
      </c>
      <c r="F19" s="110"/>
      <c r="G19" s="110"/>
      <c r="H19" s="51" t="s">
        <v>74</v>
      </c>
      <c r="I19" s="51" t="s">
        <v>75</v>
      </c>
      <c r="J19" s="51" t="s">
        <v>76</v>
      </c>
      <c r="K19" s="110"/>
      <c r="L19" s="110"/>
      <c r="M19" s="110"/>
    </row>
    <row r="20" spans="1:13" x14ac:dyDescent="0.3">
      <c r="A20" s="30" t="s">
        <v>1</v>
      </c>
      <c r="B20" s="31">
        <v>21.627891000000002</v>
      </c>
      <c r="C20" s="31">
        <v>15.849906000000001</v>
      </c>
      <c r="D20" s="31">
        <v>0.91539300000000001</v>
      </c>
      <c r="E20" s="31">
        <v>6.5268860000000002</v>
      </c>
      <c r="F20" s="31">
        <v>5.7779850000000001</v>
      </c>
      <c r="G20" s="31">
        <v>12.5536373</v>
      </c>
      <c r="H20" s="31">
        <v>2.6187749999999999</v>
      </c>
      <c r="I20" s="31">
        <v>0.17985599999999999</v>
      </c>
      <c r="J20" s="31">
        <v>7.7599000000000001E-2</v>
      </c>
      <c r="K20" s="31">
        <v>34.181528299999997</v>
      </c>
      <c r="L20" s="31">
        <v>0</v>
      </c>
      <c r="M20" s="31">
        <v>34.181528299999997</v>
      </c>
    </row>
    <row r="21" spans="1:13" x14ac:dyDescent="0.3">
      <c r="A21" s="33" t="s">
        <v>2</v>
      </c>
      <c r="B21" s="34">
        <v>18.499832000000001</v>
      </c>
      <c r="C21" s="34">
        <v>14.620229999999999</v>
      </c>
      <c r="D21" s="34">
        <v>1.0568329999999999</v>
      </c>
      <c r="E21" s="34">
        <v>5.0002610000000001</v>
      </c>
      <c r="F21" s="34">
        <v>3.8796020000000002</v>
      </c>
      <c r="G21" s="34">
        <v>14.527694199999999</v>
      </c>
      <c r="H21" s="34">
        <v>2.485757</v>
      </c>
      <c r="I21" s="34">
        <v>0.43347999999999998</v>
      </c>
      <c r="J21" s="34">
        <v>6.6118999999999997E-2</v>
      </c>
      <c r="K21" s="34">
        <v>33.027526199999997</v>
      </c>
      <c r="L21" s="34">
        <v>0</v>
      </c>
      <c r="M21" s="34">
        <v>33.027526199999997</v>
      </c>
    </row>
    <row r="22" spans="1:13" x14ac:dyDescent="0.3">
      <c r="A22" s="30" t="s">
        <v>3</v>
      </c>
      <c r="B22" s="31">
        <v>24.247485000000001</v>
      </c>
      <c r="C22" s="31">
        <v>17.194852000000001</v>
      </c>
      <c r="D22" s="31">
        <v>1.561609</v>
      </c>
      <c r="E22" s="31">
        <v>5.9007909999999999</v>
      </c>
      <c r="F22" s="31">
        <v>7.0526330000000002</v>
      </c>
      <c r="G22" s="31">
        <v>14.764574100000001</v>
      </c>
      <c r="H22" s="31">
        <v>2.142684</v>
      </c>
      <c r="I22" s="31">
        <v>0.95794000000000001</v>
      </c>
      <c r="J22" s="31">
        <v>4.2930999999999997E-2</v>
      </c>
      <c r="K22" s="31">
        <v>39.012059100000002</v>
      </c>
      <c r="L22" s="31">
        <v>0</v>
      </c>
      <c r="M22" s="31">
        <v>39.012059100000002</v>
      </c>
    </row>
    <row r="23" spans="1:13" x14ac:dyDescent="0.3">
      <c r="A23" s="33" t="s">
        <v>4</v>
      </c>
      <c r="B23" s="34">
        <v>37.398992</v>
      </c>
      <c r="C23" s="34">
        <v>32.927635000000002</v>
      </c>
      <c r="D23" s="34">
        <v>4.6227070000000001</v>
      </c>
      <c r="E23" s="34">
        <v>10.621219999999999</v>
      </c>
      <c r="F23" s="34">
        <v>4.4713570000000002</v>
      </c>
      <c r="G23" s="34">
        <v>21.394674800000001</v>
      </c>
      <c r="H23" s="34">
        <v>2.3814470000000001</v>
      </c>
      <c r="I23" s="34">
        <v>1.4957689999999999</v>
      </c>
      <c r="J23" s="34">
        <v>1.107227</v>
      </c>
      <c r="K23" s="34">
        <v>58.793666799999997</v>
      </c>
      <c r="L23" s="34">
        <v>0</v>
      </c>
      <c r="M23" s="34">
        <v>58.793666799999997</v>
      </c>
    </row>
    <row r="24" spans="1:13" x14ac:dyDescent="0.3">
      <c r="A24" s="30" t="s">
        <v>5</v>
      </c>
      <c r="B24" s="31">
        <v>157.28501900000001</v>
      </c>
      <c r="C24" s="31">
        <v>133.568051</v>
      </c>
      <c r="D24" s="31">
        <v>27.899718</v>
      </c>
      <c r="E24" s="31">
        <v>55.009599000000001</v>
      </c>
      <c r="F24" s="31">
        <v>23.716968000000001</v>
      </c>
      <c r="G24" s="31">
        <v>60.208064299999997</v>
      </c>
      <c r="H24" s="31">
        <v>13.495055000000001</v>
      </c>
      <c r="I24" s="31">
        <v>8.9481699999999993</v>
      </c>
      <c r="J24" s="31">
        <v>0.81724200000000002</v>
      </c>
      <c r="K24" s="31">
        <v>217.4930833</v>
      </c>
      <c r="L24" s="31">
        <v>4.7166664723788196</v>
      </c>
      <c r="M24" s="31">
        <v>222.20974977237901</v>
      </c>
    </row>
    <row r="25" spans="1:13" x14ac:dyDescent="0.3">
      <c r="A25" s="33" t="s">
        <v>6</v>
      </c>
      <c r="B25" s="34">
        <v>560.42783099999997</v>
      </c>
      <c r="C25" s="34">
        <v>435.17513700000001</v>
      </c>
      <c r="D25" s="34">
        <v>72.801198999999997</v>
      </c>
      <c r="E25" s="34">
        <v>214.824791</v>
      </c>
      <c r="F25" s="34">
        <v>125.25269400000001</v>
      </c>
      <c r="G25" s="34">
        <v>237.4669782</v>
      </c>
      <c r="H25" s="34">
        <v>58.295323000000003</v>
      </c>
      <c r="I25" s="34">
        <v>49.192019999999999</v>
      </c>
      <c r="J25" s="34">
        <v>4.3513339999999996</v>
      </c>
      <c r="K25" s="34">
        <v>797.89480920000005</v>
      </c>
      <c r="L25" s="34">
        <v>8.8438905567585699</v>
      </c>
      <c r="M25" s="34">
        <v>806.73869975675905</v>
      </c>
    </row>
    <row r="26" spans="1:13" x14ac:dyDescent="0.3">
      <c r="A26" s="30" t="s">
        <v>7</v>
      </c>
      <c r="B26" s="31">
        <v>1544.5425929999999</v>
      </c>
      <c r="C26" s="31">
        <v>1195.093363</v>
      </c>
      <c r="D26" s="31">
        <v>242.73913200000001</v>
      </c>
      <c r="E26" s="31">
        <v>421.887179</v>
      </c>
      <c r="F26" s="31">
        <v>349.44923</v>
      </c>
      <c r="G26" s="31">
        <v>721.20536609999999</v>
      </c>
      <c r="H26" s="31">
        <v>252.476238</v>
      </c>
      <c r="I26" s="31">
        <v>138.39649700000001</v>
      </c>
      <c r="J26" s="31">
        <v>28.836827</v>
      </c>
      <c r="K26" s="31">
        <v>2265.7479591000001</v>
      </c>
      <c r="L26" s="31">
        <v>22.213659391876899</v>
      </c>
      <c r="M26" s="31">
        <v>2287.96161849188</v>
      </c>
    </row>
    <row r="27" spans="1:13" x14ac:dyDescent="0.3">
      <c r="A27" s="33" t="s">
        <v>8</v>
      </c>
      <c r="B27" s="34">
        <v>2154.7113199999999</v>
      </c>
      <c r="C27" s="34">
        <v>1752.995568</v>
      </c>
      <c r="D27" s="34">
        <v>378.09366899999998</v>
      </c>
      <c r="E27" s="34">
        <v>610.51782300000002</v>
      </c>
      <c r="F27" s="34">
        <v>401.71575200000001</v>
      </c>
      <c r="G27" s="34">
        <v>959.07841559999997</v>
      </c>
      <c r="H27" s="34">
        <v>501.75743699999998</v>
      </c>
      <c r="I27" s="34">
        <v>132.069649</v>
      </c>
      <c r="J27" s="34">
        <v>20.864083000000001</v>
      </c>
      <c r="K27" s="34">
        <v>3113.7897355999999</v>
      </c>
      <c r="L27" s="34">
        <v>42.447861816119399</v>
      </c>
      <c r="M27" s="34">
        <v>3156.23759741612</v>
      </c>
    </row>
    <row r="28" spans="1:13" x14ac:dyDescent="0.3">
      <c r="A28" s="30" t="s">
        <v>9</v>
      </c>
      <c r="B28" s="31">
        <v>1301.5335889999999</v>
      </c>
      <c r="C28" s="31">
        <v>1069.4795919999999</v>
      </c>
      <c r="D28" s="31">
        <v>164.28115199999999</v>
      </c>
      <c r="E28" s="31">
        <v>529.09070899999995</v>
      </c>
      <c r="F28" s="31">
        <v>232.05399700000001</v>
      </c>
      <c r="G28" s="31">
        <v>772.24872370000003</v>
      </c>
      <c r="H28" s="31">
        <v>373.63864999999998</v>
      </c>
      <c r="I28" s="31">
        <v>143.083235</v>
      </c>
      <c r="J28" s="31">
        <v>13.118269</v>
      </c>
      <c r="K28" s="31">
        <v>2073.7823127000001</v>
      </c>
      <c r="L28" s="31">
        <v>39.4161843614893</v>
      </c>
      <c r="M28" s="31">
        <v>2113.1984970614899</v>
      </c>
    </row>
    <row r="29" spans="1:13" x14ac:dyDescent="0.3">
      <c r="A29" s="33" t="s">
        <v>10</v>
      </c>
      <c r="B29" s="34">
        <v>776.07644097059301</v>
      </c>
      <c r="C29" s="34">
        <v>695.96167710551003</v>
      </c>
      <c r="D29" s="34">
        <v>79.326220508482294</v>
      </c>
      <c r="E29" s="34">
        <v>401.524466936495</v>
      </c>
      <c r="F29" s="34">
        <v>80.114763865083106</v>
      </c>
      <c r="G29" s="34">
        <v>478.365511453377</v>
      </c>
      <c r="H29" s="34">
        <v>195.62813045693099</v>
      </c>
      <c r="I29" s="34">
        <v>92.437390066919207</v>
      </c>
      <c r="J29" s="34">
        <v>29.512208502875499</v>
      </c>
      <c r="K29" s="34">
        <v>1254.44195242397</v>
      </c>
      <c r="L29" s="34">
        <v>39.828127012097397</v>
      </c>
      <c r="M29" s="34">
        <v>1294.2700794360701</v>
      </c>
    </row>
    <row r="30" spans="1:13" x14ac:dyDescent="0.3">
      <c r="A30" s="30" t="s">
        <v>11</v>
      </c>
      <c r="B30" s="31">
        <v>112.42314353344899</v>
      </c>
      <c r="C30" s="31">
        <v>99.975297986869705</v>
      </c>
      <c r="D30" s="31">
        <v>8.49360558738897</v>
      </c>
      <c r="E30" s="31">
        <v>28.841284871156098</v>
      </c>
      <c r="F30" s="31">
        <v>12.447845546579</v>
      </c>
      <c r="G30" s="31">
        <v>143.52589575455099</v>
      </c>
      <c r="H30" s="31">
        <v>31.710881718891699</v>
      </c>
      <c r="I30" s="31">
        <v>20.310489814072501</v>
      </c>
      <c r="J30" s="31">
        <v>9.7866018323466406</v>
      </c>
      <c r="K30" s="31">
        <v>255.94903928799999</v>
      </c>
      <c r="L30" s="31">
        <v>15.023934000000001</v>
      </c>
      <c r="M30" s="31">
        <v>270.97297328799999</v>
      </c>
    </row>
    <row r="31" spans="1:13" ht="15" thickBot="1" x14ac:dyDescent="0.35">
      <c r="A31" s="102" t="s">
        <v>12</v>
      </c>
      <c r="B31" s="103">
        <v>88.725495408298599</v>
      </c>
      <c r="C31" s="103">
        <v>73.167372331595402</v>
      </c>
      <c r="D31" s="103">
        <v>9.9060572154461397</v>
      </c>
      <c r="E31" s="103">
        <v>26.1133079626361</v>
      </c>
      <c r="F31" s="103">
        <v>15.5581230767032</v>
      </c>
      <c r="G31" s="103">
        <v>95.581047893070405</v>
      </c>
      <c r="H31" s="103">
        <v>29.250437532791199</v>
      </c>
      <c r="I31" s="103">
        <v>8.6935229589575904</v>
      </c>
      <c r="J31" s="103">
        <v>5.9524337614595302</v>
      </c>
      <c r="K31" s="103">
        <v>184.306543301369</v>
      </c>
      <c r="L31" s="103">
        <v>1.79363787636562</v>
      </c>
      <c r="M31" s="103">
        <v>186.10018117773501</v>
      </c>
    </row>
    <row r="32" spans="1:13" ht="15" thickTop="1" x14ac:dyDescent="0.3">
      <c r="A32" s="36" t="s">
        <v>0</v>
      </c>
      <c r="B32" s="37">
        <v>6797.6647479123403</v>
      </c>
      <c r="C32" s="37">
        <v>5536.1737974239804</v>
      </c>
      <c r="D32" s="37">
        <v>991.69729531131702</v>
      </c>
      <c r="E32" s="37">
        <v>2315.8583187702902</v>
      </c>
      <c r="F32" s="37">
        <v>1261.4909504883699</v>
      </c>
      <c r="G32" s="37">
        <v>3530.7554674009998</v>
      </c>
      <c r="H32" s="37">
        <v>1465.88081570861</v>
      </c>
      <c r="I32" s="37">
        <v>596.19801883994899</v>
      </c>
      <c r="J32" s="37">
        <v>114.53287509668201</v>
      </c>
      <c r="K32" s="37">
        <v>10328.420215313299</v>
      </c>
      <c r="L32" s="37">
        <v>174.283961487086</v>
      </c>
      <c r="M32" s="37">
        <v>10502.7041768004</v>
      </c>
    </row>
    <row r="33" spans="1:13" x14ac:dyDescent="0.3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3" ht="14.4" customHeight="1" x14ac:dyDescent="0.3">
      <c r="A34" s="26">
        <v>2019</v>
      </c>
      <c r="B34" s="110" t="str">
        <f>B2</f>
        <v>Χώρες ΕΕ-27</v>
      </c>
      <c r="C34" s="110" t="str">
        <f>C2</f>
        <v>Χώρες 
Ζώνης Ευρώ</v>
      </c>
      <c r="D34" s="110" t="s">
        <v>68</v>
      </c>
      <c r="E34" s="110"/>
      <c r="F34" s="110" t="s">
        <v>69</v>
      </c>
      <c r="G34" s="110" t="s">
        <v>70</v>
      </c>
      <c r="H34" s="110" t="s">
        <v>68</v>
      </c>
      <c r="I34" s="110"/>
      <c r="J34" s="110"/>
      <c r="K34" s="110" t="s">
        <v>71</v>
      </c>
      <c r="L34" s="110" t="str">
        <f>L2</f>
        <v>Κρουαζιέρες</v>
      </c>
      <c r="M34" s="110" t="str">
        <f>M2</f>
        <v>Σύνολο</v>
      </c>
    </row>
    <row r="35" spans="1:13" ht="14.4" customHeight="1" x14ac:dyDescent="0.3">
      <c r="A35" s="26"/>
      <c r="B35" s="110"/>
      <c r="C35" s="110"/>
      <c r="D35" s="51" t="s">
        <v>72</v>
      </c>
      <c r="E35" s="51" t="s">
        <v>73</v>
      </c>
      <c r="F35" s="110"/>
      <c r="G35" s="110"/>
      <c r="H35" s="51" t="s">
        <v>74</v>
      </c>
      <c r="I35" s="51" t="s">
        <v>75</v>
      </c>
      <c r="J35" s="51" t="s">
        <v>76</v>
      </c>
      <c r="K35" s="110"/>
      <c r="L35" s="110"/>
      <c r="M35" s="110"/>
    </row>
    <row r="36" spans="1:13" x14ac:dyDescent="0.3">
      <c r="A36" s="30" t="s">
        <v>1</v>
      </c>
      <c r="B36" s="31">
        <v>106.04902300000001</v>
      </c>
      <c r="C36" s="31">
        <v>75.512636999999998</v>
      </c>
      <c r="D36" s="31">
        <v>7.9639519999999999</v>
      </c>
      <c r="E36" s="31">
        <v>24.604624000000001</v>
      </c>
      <c r="F36" s="31">
        <v>30.536386</v>
      </c>
      <c r="G36" s="31">
        <v>123.70293196</v>
      </c>
      <c r="H36" s="31">
        <v>17.084792</v>
      </c>
      <c r="I36" s="31">
        <v>14.510467999999999</v>
      </c>
      <c r="J36" s="31">
        <v>8.4515650000000004</v>
      </c>
      <c r="K36" s="31">
        <v>229.75195496000001</v>
      </c>
      <c r="L36" s="31">
        <v>0.62809851302643804</v>
      </c>
      <c r="M36" s="31">
        <v>230.38005347302601</v>
      </c>
    </row>
    <row r="37" spans="1:13" x14ac:dyDescent="0.3">
      <c r="A37" s="33" t="s">
        <v>2</v>
      </c>
      <c r="B37" s="34">
        <v>92.528227000000001</v>
      </c>
      <c r="C37" s="34">
        <v>70.401644000000005</v>
      </c>
      <c r="D37" s="34">
        <v>7.9450229999999999</v>
      </c>
      <c r="E37" s="34">
        <v>22.445347000000002</v>
      </c>
      <c r="F37" s="34">
        <v>22.126583</v>
      </c>
      <c r="G37" s="34">
        <v>104.80319093</v>
      </c>
      <c r="H37" s="34">
        <v>24.124321999999999</v>
      </c>
      <c r="I37" s="34">
        <v>15.126588</v>
      </c>
      <c r="J37" s="34">
        <v>2.859496</v>
      </c>
      <c r="K37" s="34">
        <v>197.33141792999999</v>
      </c>
      <c r="L37" s="34">
        <v>1.1264634473158599</v>
      </c>
      <c r="M37" s="34">
        <v>198.457881377316</v>
      </c>
    </row>
    <row r="38" spans="1:13" x14ac:dyDescent="0.3">
      <c r="A38" s="30" t="s">
        <v>3</v>
      </c>
      <c r="B38" s="31">
        <v>131.70925800000001</v>
      </c>
      <c r="C38" s="31">
        <v>105.463314</v>
      </c>
      <c r="D38" s="31">
        <v>10.795324000000001</v>
      </c>
      <c r="E38" s="31">
        <v>34.477981999999997</v>
      </c>
      <c r="F38" s="31">
        <v>26.245944000000001</v>
      </c>
      <c r="G38" s="31">
        <v>176.13356664</v>
      </c>
      <c r="H38" s="31">
        <v>30.059625</v>
      </c>
      <c r="I38" s="31">
        <v>43.97146</v>
      </c>
      <c r="J38" s="31">
        <v>4.8990859999999996</v>
      </c>
      <c r="K38" s="31">
        <v>307.84282464</v>
      </c>
      <c r="L38" s="31">
        <v>9.8541753599999993</v>
      </c>
      <c r="M38" s="31">
        <v>317.697</v>
      </c>
    </row>
    <row r="39" spans="1:13" x14ac:dyDescent="0.3">
      <c r="A39" s="33" t="s">
        <v>4</v>
      </c>
      <c r="B39" s="34">
        <v>258.39431999999999</v>
      </c>
      <c r="C39" s="34">
        <v>228.071001</v>
      </c>
      <c r="D39" s="34">
        <v>39.092891000000002</v>
      </c>
      <c r="E39" s="34">
        <v>68.634450999999999</v>
      </c>
      <c r="F39" s="34">
        <v>30.323319000000001</v>
      </c>
      <c r="G39" s="34">
        <v>245.3024748</v>
      </c>
      <c r="H39" s="34">
        <v>41.354560999999997</v>
      </c>
      <c r="I39" s="34">
        <v>39.299312999999998</v>
      </c>
      <c r="J39" s="34">
        <v>4.0587090000000003</v>
      </c>
      <c r="K39" s="34">
        <v>503.69679480000002</v>
      </c>
      <c r="L39" s="34">
        <v>39.758047619999999</v>
      </c>
      <c r="M39" s="34">
        <v>543.45484241999998</v>
      </c>
    </row>
    <row r="40" spans="1:13" x14ac:dyDescent="0.3">
      <c r="A40" s="30" t="s">
        <v>5</v>
      </c>
      <c r="B40" s="31">
        <v>831.43732199999999</v>
      </c>
      <c r="C40" s="31">
        <v>721.18748600000004</v>
      </c>
      <c r="D40" s="31">
        <v>104.539249</v>
      </c>
      <c r="E40" s="31">
        <v>343.87936500000001</v>
      </c>
      <c r="F40" s="31">
        <v>110.249836</v>
      </c>
      <c r="G40" s="31">
        <v>682.83113319999995</v>
      </c>
      <c r="H40" s="31">
        <v>258.60047700000001</v>
      </c>
      <c r="I40" s="31">
        <v>140.51986600000001</v>
      </c>
      <c r="J40" s="31">
        <v>26.084733</v>
      </c>
      <c r="K40" s="31">
        <v>1514.2684552000001</v>
      </c>
      <c r="L40" s="31">
        <v>51.833666675751203</v>
      </c>
      <c r="M40" s="31">
        <v>1566.1021218757501</v>
      </c>
    </row>
    <row r="41" spans="1:13" x14ac:dyDescent="0.3">
      <c r="A41" s="33" t="s">
        <v>6</v>
      </c>
      <c r="B41" s="34">
        <v>1384.265637</v>
      </c>
      <c r="C41" s="34">
        <v>1122.2000820000001</v>
      </c>
      <c r="D41" s="34">
        <v>175.59564800000001</v>
      </c>
      <c r="E41" s="34">
        <v>417.295028</v>
      </c>
      <c r="F41" s="34">
        <v>262.06555500000002</v>
      </c>
      <c r="G41" s="34">
        <v>1107.2520538000001</v>
      </c>
      <c r="H41" s="34">
        <v>374.499258</v>
      </c>
      <c r="I41" s="34">
        <v>143.850064</v>
      </c>
      <c r="J41" s="34">
        <v>65.616924999999995</v>
      </c>
      <c r="K41" s="34">
        <v>2491.5176907999999</v>
      </c>
      <c r="L41" s="34">
        <v>66.122313349831302</v>
      </c>
      <c r="M41" s="34">
        <v>2557.64000414983</v>
      </c>
    </row>
    <row r="42" spans="1:13" x14ac:dyDescent="0.3">
      <c r="A42" s="30" t="s">
        <v>7</v>
      </c>
      <c r="B42" s="31">
        <v>1992.894329</v>
      </c>
      <c r="C42" s="31">
        <v>1527.897849</v>
      </c>
      <c r="D42" s="31">
        <v>209.932523</v>
      </c>
      <c r="E42" s="31">
        <v>544.40677200000005</v>
      </c>
      <c r="F42" s="31">
        <v>464.99648000000002</v>
      </c>
      <c r="G42" s="31">
        <v>1640.5205994999999</v>
      </c>
      <c r="H42" s="31">
        <v>546.72648500000003</v>
      </c>
      <c r="I42" s="31">
        <v>211.44316900000001</v>
      </c>
      <c r="J42" s="31">
        <v>96.625484</v>
      </c>
      <c r="K42" s="31">
        <v>3633.4149284999999</v>
      </c>
      <c r="L42" s="31">
        <v>69.356713928333406</v>
      </c>
      <c r="M42" s="31">
        <v>3702.7716424283299</v>
      </c>
    </row>
    <row r="43" spans="1:13" x14ac:dyDescent="0.3">
      <c r="A43" s="33" t="s">
        <v>8</v>
      </c>
      <c r="B43" s="34">
        <v>2351.6297829999999</v>
      </c>
      <c r="C43" s="34">
        <v>1812.090432</v>
      </c>
      <c r="D43" s="34">
        <v>271.61466899999999</v>
      </c>
      <c r="E43" s="34">
        <v>577.02759100000003</v>
      </c>
      <c r="F43" s="34">
        <v>539.53935100000001</v>
      </c>
      <c r="G43" s="34">
        <v>1675.1808844</v>
      </c>
      <c r="H43" s="34">
        <v>620.35231399999998</v>
      </c>
      <c r="I43" s="34">
        <v>202.51277999999999</v>
      </c>
      <c r="J43" s="34">
        <v>104.012221</v>
      </c>
      <c r="K43" s="34">
        <v>4026.8106674000001</v>
      </c>
      <c r="L43" s="34">
        <v>77.557470717248407</v>
      </c>
      <c r="M43" s="34">
        <v>4104.3681381172501</v>
      </c>
    </row>
    <row r="44" spans="1:13" x14ac:dyDescent="0.3">
      <c r="A44" s="30" t="s">
        <v>9</v>
      </c>
      <c r="B44" s="31">
        <v>1583.3384370000001</v>
      </c>
      <c r="C44" s="31">
        <v>1220.0889870000001</v>
      </c>
      <c r="D44" s="31">
        <v>169.239788</v>
      </c>
      <c r="E44" s="31">
        <v>531.76633700000002</v>
      </c>
      <c r="F44" s="31">
        <v>363.24945000000002</v>
      </c>
      <c r="G44" s="31">
        <v>1236.0565630000001</v>
      </c>
      <c r="H44" s="31">
        <v>454.610724</v>
      </c>
      <c r="I44" s="31">
        <v>199.373009</v>
      </c>
      <c r="J44" s="31">
        <v>60.043520000000001</v>
      </c>
      <c r="K44" s="31">
        <v>2819.395</v>
      </c>
      <c r="L44" s="31">
        <v>66.855000000000004</v>
      </c>
      <c r="M44" s="31">
        <v>2886.25</v>
      </c>
    </row>
    <row r="45" spans="1:13" x14ac:dyDescent="0.3">
      <c r="A45" s="33" t="s">
        <v>10</v>
      </c>
      <c r="B45" s="34">
        <v>734.27964899999995</v>
      </c>
      <c r="C45" s="34">
        <v>629.51656100000002</v>
      </c>
      <c r="D45" s="34">
        <v>79.901555999999999</v>
      </c>
      <c r="E45" s="34">
        <v>334.36129899999997</v>
      </c>
      <c r="F45" s="34">
        <v>104.763088</v>
      </c>
      <c r="G45" s="34">
        <v>647.63934989999996</v>
      </c>
      <c r="H45" s="34">
        <v>151.65201200000001</v>
      </c>
      <c r="I45" s="34">
        <v>127.994013</v>
      </c>
      <c r="J45" s="34">
        <v>47.432974000000002</v>
      </c>
      <c r="K45" s="34">
        <v>1381.9189988999999</v>
      </c>
      <c r="L45" s="34">
        <v>79.962455401204195</v>
      </c>
      <c r="M45" s="34">
        <v>1461.8814543011999</v>
      </c>
    </row>
    <row r="46" spans="1:13" x14ac:dyDescent="0.3">
      <c r="A46" s="30" t="s">
        <v>11</v>
      </c>
      <c r="B46" s="31">
        <v>140.54040000000001</v>
      </c>
      <c r="C46" s="31">
        <v>113.90483999999999</v>
      </c>
      <c r="D46" s="31">
        <v>8.0903620000000007</v>
      </c>
      <c r="E46" s="31">
        <v>32.759202999999999</v>
      </c>
      <c r="F46" s="31">
        <v>26.635560000000002</v>
      </c>
      <c r="G46" s="31">
        <v>146.1125778</v>
      </c>
      <c r="H46" s="31">
        <v>18.489374000000002</v>
      </c>
      <c r="I46" s="31">
        <v>23.847944999999999</v>
      </c>
      <c r="J46" s="31">
        <v>6.7548969999999997</v>
      </c>
      <c r="K46" s="31">
        <v>286.65297779999997</v>
      </c>
      <c r="L46" s="31">
        <v>28.73303074</v>
      </c>
      <c r="M46" s="31">
        <v>315.38600853999998</v>
      </c>
    </row>
    <row r="47" spans="1:13" ht="15" thickBot="1" x14ac:dyDescent="0.35">
      <c r="A47" s="102" t="s">
        <v>12</v>
      </c>
      <c r="B47" s="103">
        <v>123.455692</v>
      </c>
      <c r="C47" s="103">
        <v>105.588919</v>
      </c>
      <c r="D47" s="103">
        <v>4.991822</v>
      </c>
      <c r="E47" s="103">
        <v>26.905182</v>
      </c>
      <c r="F47" s="103">
        <v>17.866772999999998</v>
      </c>
      <c r="G47" s="103">
        <v>162.85730280000001</v>
      </c>
      <c r="H47" s="103">
        <v>26.622208000000001</v>
      </c>
      <c r="I47" s="103">
        <v>26.177554000000001</v>
      </c>
      <c r="J47" s="103">
        <v>6.560759</v>
      </c>
      <c r="K47" s="103">
        <v>286.31299480000001</v>
      </c>
      <c r="L47" s="103">
        <v>8.0960140000000003</v>
      </c>
      <c r="M47" s="103">
        <v>294.40900879999998</v>
      </c>
    </row>
    <row r="48" spans="1:13" ht="15" thickTop="1" x14ac:dyDescent="0.3">
      <c r="A48" s="36" t="s">
        <v>0</v>
      </c>
      <c r="B48" s="37">
        <v>9730.5220769999996</v>
      </c>
      <c r="C48" s="37">
        <v>7731.9237519999997</v>
      </c>
      <c r="D48" s="37">
        <v>1089.7028069999999</v>
      </c>
      <c r="E48" s="37">
        <v>2958.563181</v>
      </c>
      <c r="F48" s="37">
        <v>1998.5983249999999</v>
      </c>
      <c r="G48" s="37">
        <v>7948.3926287300001</v>
      </c>
      <c r="H48" s="37">
        <v>2564.176152</v>
      </c>
      <c r="I48" s="37">
        <v>1188.626229</v>
      </c>
      <c r="J48" s="37">
        <v>433.40036900000001</v>
      </c>
      <c r="K48" s="37">
        <v>17678.91470573</v>
      </c>
      <c r="L48" s="37">
        <v>499.88344975271099</v>
      </c>
      <c r="M48" s="37">
        <v>18178.798155482698</v>
      </c>
    </row>
    <row r="49" spans="1:13" x14ac:dyDescent="0.3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3" ht="14.4" customHeight="1" x14ac:dyDescent="0.3">
      <c r="A50" s="26" t="s">
        <v>87</v>
      </c>
      <c r="B50" s="110" t="str">
        <f>B2</f>
        <v>Χώρες ΕΕ-27</v>
      </c>
      <c r="C50" s="110" t="str">
        <f t="shared" ref="C50:M51" si="0">C34</f>
        <v>Χώρες 
Ζώνης Ευρώ</v>
      </c>
      <c r="D50" s="110" t="str">
        <f t="shared" si="0"/>
        <v>εκ των οποίων</v>
      </c>
      <c r="E50" s="110">
        <f t="shared" si="0"/>
        <v>0</v>
      </c>
      <c r="F50" s="110" t="str">
        <f t="shared" si="0"/>
        <v>Χώρες εκτός Ζώνης Ευρώ</v>
      </c>
      <c r="G50" s="110" t="str">
        <f t="shared" si="0"/>
        <v>Λοιπές Χώρες</v>
      </c>
      <c r="H50" s="110" t="str">
        <f t="shared" si="0"/>
        <v>εκ των οποίων</v>
      </c>
      <c r="I50" s="110">
        <f t="shared" si="0"/>
        <v>0</v>
      </c>
      <c r="J50" s="110">
        <f t="shared" si="0"/>
        <v>0</v>
      </c>
      <c r="K50" s="110" t="str">
        <f t="shared" si="0"/>
        <v>Σύνολο 
Έρ. Συνόρων</v>
      </c>
      <c r="L50" s="110" t="str">
        <f t="shared" si="0"/>
        <v>Κρουαζιέρες</v>
      </c>
      <c r="M50" s="110" t="str">
        <f t="shared" si="0"/>
        <v>Σύνολο</v>
      </c>
    </row>
    <row r="51" spans="1:13" x14ac:dyDescent="0.3">
      <c r="A51" s="26"/>
      <c r="B51" s="110"/>
      <c r="C51" s="110">
        <f t="shared" si="0"/>
        <v>0</v>
      </c>
      <c r="D51" s="51" t="str">
        <f t="shared" si="0"/>
        <v>Γαλλία</v>
      </c>
      <c r="E51" s="51" t="str">
        <f t="shared" si="0"/>
        <v>Γερμανία</v>
      </c>
      <c r="F51" s="110">
        <f t="shared" si="0"/>
        <v>0</v>
      </c>
      <c r="G51" s="110">
        <f t="shared" si="0"/>
        <v>0</v>
      </c>
      <c r="H51" s="51" t="str">
        <f t="shared" si="0"/>
        <v>Ην. Βασίλειο</v>
      </c>
      <c r="I51" s="51" t="str">
        <f t="shared" si="0"/>
        <v>ΗΠΑ</v>
      </c>
      <c r="J51" s="51" t="str">
        <f t="shared" si="0"/>
        <v>Ρωσία</v>
      </c>
      <c r="K51" s="110">
        <f t="shared" si="0"/>
        <v>0</v>
      </c>
      <c r="L51" s="110">
        <f t="shared" si="0"/>
        <v>0</v>
      </c>
      <c r="M51" s="110">
        <f t="shared" si="0"/>
        <v>0</v>
      </c>
    </row>
    <row r="52" spans="1:13" x14ac:dyDescent="0.3">
      <c r="A52" s="30" t="s">
        <v>1</v>
      </c>
      <c r="B52" s="45">
        <f t="shared" ref="B52:M63" si="1">IFERROR(B4/B20-1,"")</f>
        <v>2.7055562921794079</v>
      </c>
      <c r="C52" s="45">
        <f t="shared" si="1"/>
        <v>2.9506655404258293</v>
      </c>
      <c r="D52" s="45">
        <f t="shared" si="1"/>
        <v>4.868819815400883</v>
      </c>
      <c r="E52" s="45">
        <f t="shared" si="1"/>
        <v>2.2771343153776549</v>
      </c>
      <c r="F52" s="45">
        <f t="shared" si="1"/>
        <v>2.0331837359272829</v>
      </c>
      <c r="G52" s="45">
        <f t="shared" si="1"/>
        <v>3.7354446681663802</v>
      </c>
      <c r="H52" s="45">
        <f t="shared" si="1"/>
        <v>5.2479341867924516</v>
      </c>
      <c r="I52" s="45">
        <f t="shared" si="1"/>
        <v>37.689084482713177</v>
      </c>
      <c r="J52" s="45">
        <f t="shared" si="1"/>
        <v>10.85673696991134</v>
      </c>
      <c r="K52" s="45">
        <f t="shared" si="1"/>
        <v>3.0837969904347435</v>
      </c>
      <c r="L52" s="45" t="str">
        <f t="shared" si="1"/>
        <v/>
      </c>
      <c r="M52" s="45">
        <f t="shared" si="1"/>
        <v>3.0975785241518885</v>
      </c>
    </row>
    <row r="53" spans="1:13" x14ac:dyDescent="0.3">
      <c r="A53" s="33" t="s">
        <v>2</v>
      </c>
      <c r="B53" s="46">
        <f t="shared" si="1"/>
        <v>2.9170811698315093</v>
      </c>
      <c r="C53" s="46">
        <f t="shared" si="1"/>
        <v>2.6121130384514473</v>
      </c>
      <c r="D53" s="46">
        <f t="shared" si="1"/>
        <v>4.2068486156348737</v>
      </c>
      <c r="E53" s="46">
        <f t="shared" si="1"/>
        <v>2.6418284838092849</v>
      </c>
      <c r="F53" s="46">
        <f t="shared" si="1"/>
        <v>4.0663496317630772</v>
      </c>
      <c r="G53" s="46">
        <f t="shared" si="1"/>
        <v>3.1249262383120442</v>
      </c>
      <c r="H53" s="46">
        <f t="shared" si="1"/>
        <v>4.2702156777556697</v>
      </c>
      <c r="I53" s="46">
        <f t="shared" si="1"/>
        <v>17.020636036906918</v>
      </c>
      <c r="J53" s="46">
        <f t="shared" si="1"/>
        <v>58.876896118956886</v>
      </c>
      <c r="K53" s="46">
        <f t="shared" si="1"/>
        <v>3.0085052013371811</v>
      </c>
      <c r="L53" s="46" t="str">
        <f t="shared" si="1"/>
        <v/>
      </c>
      <c r="M53" s="46">
        <f t="shared" si="1"/>
        <v>3.0255586046180483</v>
      </c>
    </row>
    <row r="54" spans="1:13" x14ac:dyDescent="0.3">
      <c r="A54" s="30" t="s">
        <v>3</v>
      </c>
      <c r="B54" s="45">
        <f t="shared" si="1"/>
        <v>2.4988977508996992</v>
      </c>
      <c r="C54" s="45">
        <f t="shared" si="1"/>
        <v>3.045109718982367</v>
      </c>
      <c r="D54" s="45">
        <f t="shared" si="1"/>
        <v>7.1450230269165971</v>
      </c>
      <c r="E54" s="45">
        <f t="shared" si="1"/>
        <v>3.4883724841778676</v>
      </c>
      <c r="F54" s="45">
        <f t="shared" si="1"/>
        <v>1.1671917126285742</v>
      </c>
      <c r="G54" s="45">
        <f t="shared" si="1"/>
        <v>6.2444109964896306</v>
      </c>
      <c r="H54" s="45">
        <f t="shared" si="1"/>
        <v>7.2336025979780505</v>
      </c>
      <c r="I54" s="45">
        <f t="shared" si="1"/>
        <v>19.555173469735163</v>
      </c>
      <c r="J54" s="45">
        <f t="shared" si="1"/>
        <v>21.329233379441618</v>
      </c>
      <c r="K54" s="45">
        <f t="shared" si="1"/>
        <v>3.916431434914954</v>
      </c>
      <c r="L54" s="45" t="str">
        <f t="shared" si="1"/>
        <v/>
      </c>
      <c r="M54" s="45">
        <f t="shared" si="1"/>
        <v>4.0427279645949268</v>
      </c>
    </row>
    <row r="55" spans="1:13" x14ac:dyDescent="0.3">
      <c r="A55" s="33" t="s">
        <v>4</v>
      </c>
      <c r="B55" s="46">
        <f t="shared" si="1"/>
        <v>8.2195108066465252</v>
      </c>
      <c r="C55" s="46">
        <f t="shared" si="1"/>
        <v>8.4264760590671326</v>
      </c>
      <c r="D55" s="46">
        <f t="shared" si="1"/>
        <v>15.305886616394332</v>
      </c>
      <c r="E55" s="46">
        <f t="shared" si="1"/>
        <v>9.5128235143777271</v>
      </c>
      <c r="F55" s="46">
        <f t="shared" si="1"/>
        <v>6.6953926721766344</v>
      </c>
      <c r="G55" s="46">
        <f t="shared" si="1"/>
        <v>12.008047887548166</v>
      </c>
      <c r="H55" s="46">
        <f t="shared" si="1"/>
        <v>32.986317314372691</v>
      </c>
      <c r="I55" s="46">
        <f t="shared" si="1"/>
        <v>21.032089909091916</v>
      </c>
      <c r="J55" s="46">
        <f t="shared" si="1"/>
        <v>0.77437608527571133</v>
      </c>
      <c r="K55" s="46">
        <f t="shared" si="1"/>
        <v>9.5981375061745275</v>
      </c>
      <c r="L55" s="46" t="str">
        <f t="shared" si="1"/>
        <v/>
      </c>
      <c r="M55" s="46">
        <f t="shared" si="1"/>
        <v>10.003875570669596</v>
      </c>
    </row>
    <row r="56" spans="1:13" x14ac:dyDescent="0.3">
      <c r="A56" s="30" t="s">
        <v>5</v>
      </c>
      <c r="B56" s="45">
        <f t="shared" si="1"/>
        <v>4.2636754372139345</v>
      </c>
      <c r="C56" s="45">
        <f t="shared" si="1"/>
        <v>4.4717468056904943</v>
      </c>
      <c r="D56" s="45">
        <f t="shared" si="1"/>
        <v>3.3564642585442979</v>
      </c>
      <c r="E56" s="45">
        <f t="shared" si="1"/>
        <v>5.0170716540490865</v>
      </c>
      <c r="F56" s="45">
        <f t="shared" si="1"/>
        <v>3.0918693633381888</v>
      </c>
      <c r="G56" s="45">
        <f t="shared" si="1"/>
        <v>8.0755356479376488</v>
      </c>
      <c r="H56" s="45">
        <f t="shared" si="1"/>
        <v>17.074949543712712</v>
      </c>
      <c r="I56" s="45">
        <f t="shared" si="1"/>
        <v>11.624223398691242</v>
      </c>
      <c r="J56" s="45">
        <f t="shared" si="1"/>
        <v>-1</v>
      </c>
      <c r="K56" s="45">
        <f t="shared" si="1"/>
        <v>5.318903130838093</v>
      </c>
      <c r="L56" s="45">
        <f t="shared" si="1"/>
        <v>7.4618922228348872</v>
      </c>
      <c r="M56" s="45">
        <f t="shared" si="1"/>
        <v>5.3643906254743499</v>
      </c>
    </row>
    <row r="57" spans="1:13" x14ac:dyDescent="0.3">
      <c r="A57" s="33" t="s">
        <v>6</v>
      </c>
      <c r="B57" s="46">
        <f t="shared" si="1"/>
        <v>1.7949347259872788</v>
      </c>
      <c r="C57" s="46">
        <f t="shared" si="1"/>
        <v>1.8486822083945249</v>
      </c>
      <c r="D57" s="46">
        <f t="shared" si="1"/>
        <v>1.1619633246987182</v>
      </c>
      <c r="E57" s="46">
        <f t="shared" si="1"/>
        <v>1.6898507010542416</v>
      </c>
      <c r="F57" s="46">
        <f t="shared" si="1"/>
        <v>1.608195684510179</v>
      </c>
      <c r="G57" s="46">
        <f t="shared" si="1"/>
        <v>3.2180880852895779</v>
      </c>
      <c r="H57" s="46">
        <f t="shared" si="1"/>
        <v>6.3319738138605555</v>
      </c>
      <c r="I57" s="46">
        <f t="shared" si="1"/>
        <v>2.1928576514966855</v>
      </c>
      <c r="J57" s="46">
        <f t="shared" si="1"/>
        <v>0.38065119949297399</v>
      </c>
      <c r="K57" s="46">
        <f t="shared" si="1"/>
        <v>2.2184892144386192</v>
      </c>
      <c r="L57" s="46">
        <f t="shared" si="1"/>
        <v>4.6074568872265278</v>
      </c>
      <c r="M57" s="46">
        <f t="shared" si="1"/>
        <v>2.2446783245533886</v>
      </c>
    </row>
    <row r="58" spans="1:13" x14ac:dyDescent="0.3">
      <c r="A58" s="30" t="s">
        <v>7</v>
      </c>
      <c r="B58" s="45">
        <f t="shared" si="1"/>
        <v>0.375848043327349</v>
      </c>
      <c r="C58" s="45">
        <f t="shared" si="1"/>
        <v>0.32181535757312218</v>
      </c>
      <c r="D58" s="45">
        <f t="shared" si="1"/>
        <v>0.15750411880716042</v>
      </c>
      <c r="E58" s="45">
        <f t="shared" si="1"/>
        <v>0.30518310517432434</v>
      </c>
      <c r="F58" s="45">
        <f t="shared" si="1"/>
        <v>0.56063627173450348</v>
      </c>
      <c r="G58" s="45">
        <f t="shared" si="1"/>
        <v>1.1389017399648549</v>
      </c>
      <c r="H58" s="45">
        <f t="shared" si="1"/>
        <v>1.7161885302682345</v>
      </c>
      <c r="I58" s="45">
        <f t="shared" si="1"/>
        <v>0.6578305302342804</v>
      </c>
      <c r="J58" s="45">
        <f t="shared" si="1"/>
        <v>-0.90606464824446187</v>
      </c>
      <c r="K58" s="45">
        <f t="shared" si="1"/>
        <v>0.61873402648675468</v>
      </c>
      <c r="L58" s="45">
        <f t="shared" si="1"/>
        <v>1.4978041737218999</v>
      </c>
      <c r="M58" s="45">
        <f t="shared" si="1"/>
        <v>0.62726885708636426</v>
      </c>
    </row>
    <row r="59" spans="1:13" x14ac:dyDescent="0.3">
      <c r="A59" s="33" t="s">
        <v>8</v>
      </c>
      <c r="B59" s="46">
        <f t="shared" si="1"/>
        <v>0.14030996511300176</v>
      </c>
      <c r="C59" s="46">
        <f t="shared" si="1"/>
        <v>8.8247059861340071E-2</v>
      </c>
      <c r="D59" s="46">
        <f t="shared" si="1"/>
        <v>-2.3183012160187699E-2</v>
      </c>
      <c r="E59" s="46">
        <f t="shared" si="1"/>
        <v>5.5824691486086264E-2</v>
      </c>
      <c r="F59" s="46">
        <f t="shared" si="1"/>
        <v>0.36750056371160933</v>
      </c>
      <c r="G59" s="46">
        <f t="shared" si="1"/>
        <v>0.58885139139809461</v>
      </c>
      <c r="H59" s="46">
        <f t="shared" si="1"/>
        <v>0.59503451566186349</v>
      </c>
      <c r="I59" s="46">
        <f t="shared" si="1"/>
        <v>0.17238076126312718</v>
      </c>
      <c r="J59" s="46">
        <f t="shared" si="1"/>
        <v>-0.83430116196309556</v>
      </c>
      <c r="K59" s="46">
        <f t="shared" si="1"/>
        <v>0.27846521546087977</v>
      </c>
      <c r="L59" s="46">
        <f t="shared" si="1"/>
        <v>0.46169851481746482</v>
      </c>
      <c r="M59" s="46">
        <f t="shared" si="1"/>
        <v>0.28092949818077639</v>
      </c>
    </row>
    <row r="60" spans="1:13" x14ac:dyDescent="0.3">
      <c r="A60" s="30" t="s">
        <v>9</v>
      </c>
      <c r="B60" s="45">
        <f t="shared" si="1"/>
        <v>0.19390065265631806</v>
      </c>
      <c r="C60" s="45">
        <f t="shared" si="1"/>
        <v>0.14022357437777089</v>
      </c>
      <c r="D60" s="45">
        <f t="shared" si="1"/>
        <v>4.0275497642730196E-2</v>
      </c>
      <c r="E60" s="45">
        <f t="shared" si="1"/>
        <v>-2.0939366058531528E-2</v>
      </c>
      <c r="F60" s="45">
        <f t="shared" si="1"/>
        <v>0.44128505680037033</v>
      </c>
      <c r="G60" s="45">
        <f t="shared" si="1"/>
        <v>0.61279270858002466</v>
      </c>
      <c r="H60" s="45">
        <f t="shared" si="1"/>
        <v>0.57851519093852311</v>
      </c>
      <c r="I60" s="45">
        <f t="shared" si="1"/>
        <v>0.39968535229176205</v>
      </c>
      <c r="J60" s="45">
        <f t="shared" si="1"/>
        <v>-0.20096439064317861</v>
      </c>
      <c r="K60" s="45">
        <f t="shared" si="1"/>
        <v>0.34989043691384647</v>
      </c>
      <c r="L60" s="45">
        <f t="shared" si="1"/>
        <v>0.42015659759741042</v>
      </c>
      <c r="M60" s="45">
        <f t="shared" si="1"/>
        <v>0.35120106814310526</v>
      </c>
    </row>
    <row r="61" spans="1:13" x14ac:dyDescent="0.3">
      <c r="A61" s="33" t="s">
        <v>10</v>
      </c>
      <c r="B61" s="46">
        <f t="shared" si="1"/>
        <v>6.5831069800937003E-2</v>
      </c>
      <c r="C61" s="46">
        <f t="shared" si="1"/>
        <v>5.8681170567334906E-2</v>
      </c>
      <c r="D61" s="46">
        <f t="shared" si="1"/>
        <v>6.7927768400324995E-2</v>
      </c>
      <c r="E61" s="46">
        <f t="shared" si="1"/>
        <v>-7.9119663097440784E-2</v>
      </c>
      <c r="F61" s="46">
        <f t="shared" si="1"/>
        <v>0.12794266598729331</v>
      </c>
      <c r="G61" s="46">
        <f t="shared" si="1"/>
        <v>0.31125123976950952</v>
      </c>
      <c r="H61" s="46">
        <f t="shared" si="1"/>
        <v>0.31199485017044792</v>
      </c>
      <c r="I61" s="46">
        <f t="shared" si="1"/>
        <v>0.44613052185281377</v>
      </c>
      <c r="J61" s="46">
        <f t="shared" si="1"/>
        <v>-0.88975837257943369</v>
      </c>
      <c r="K61" s="46">
        <f t="shared" si="1"/>
        <v>0.15941893562536991</v>
      </c>
      <c r="L61" s="46">
        <f t="shared" si="1"/>
        <v>0.40538164809611921</v>
      </c>
      <c r="M61" s="46">
        <f t="shared" si="1"/>
        <v>0.16698786139145638</v>
      </c>
    </row>
    <row r="62" spans="1:13" x14ac:dyDescent="0.3">
      <c r="A62" s="30" t="s">
        <v>11</v>
      </c>
      <c r="B62" s="45">
        <f t="shared" si="1"/>
        <v>0.1328113872533514</v>
      </c>
      <c r="C62" s="45">
        <f t="shared" si="1"/>
        <v>-5.9228968313500885E-2</v>
      </c>
      <c r="D62" s="45">
        <f t="shared" si="1"/>
        <v>7.1320833158458496E-2</v>
      </c>
      <c r="E62" s="45">
        <f t="shared" si="1"/>
        <v>-0.23706837927227975</v>
      </c>
      <c r="F62" s="45">
        <f t="shared" si="1"/>
        <v>1.675190082543073</v>
      </c>
      <c r="G62" s="45">
        <f t="shared" si="1"/>
        <v>0.1300505652711188</v>
      </c>
      <c r="H62" s="45">
        <f t="shared" si="1"/>
        <v>-0.31976607488583564</v>
      </c>
      <c r="I62" s="45">
        <f t="shared" si="1"/>
        <v>0.87474789578385792</v>
      </c>
      <c r="J62" s="45">
        <f t="shared" si="1"/>
        <v>-0.95434806727765154</v>
      </c>
      <c r="K62" s="45">
        <f t="shared" si="1"/>
        <v>0.13126322966260173</v>
      </c>
      <c r="L62" s="45">
        <f t="shared" si="1"/>
        <v>0.62561124995623629</v>
      </c>
      <c r="M62" s="45">
        <f t="shared" si="1"/>
        <v>0.15867205918460892</v>
      </c>
    </row>
    <row r="63" spans="1:13" ht="15" thickBot="1" x14ac:dyDescent="0.35">
      <c r="A63" s="102" t="s">
        <v>12</v>
      </c>
      <c r="B63" s="106">
        <f t="shared" si="1"/>
        <v>-6.1320634674540964E-3</v>
      </c>
      <c r="C63" s="106">
        <f t="shared" si="1"/>
        <v>7.6696155641478025E-3</v>
      </c>
      <c r="D63" s="106">
        <f t="shared" si="1"/>
        <v>-0.30594612282838551</v>
      </c>
      <c r="E63" s="106">
        <f t="shared" si="1"/>
        <v>-0.16431300527188186</v>
      </c>
      <c r="F63" s="106">
        <f t="shared" si="1"/>
        <v>-7.1039159492328752E-2</v>
      </c>
      <c r="G63" s="106">
        <f t="shared" si="1"/>
        <v>0.59921441879347626</v>
      </c>
      <c r="H63" s="106">
        <f t="shared" si="1"/>
        <v>-0.2461105750789313</v>
      </c>
      <c r="I63" s="106">
        <f t="shared" si="1"/>
        <v>3.6856791856225222</v>
      </c>
      <c r="J63" s="106">
        <f t="shared" si="1"/>
        <v>-0.85824815662201293</v>
      </c>
      <c r="K63" s="106">
        <f t="shared" si="1"/>
        <v>0.30779955326454012</v>
      </c>
      <c r="L63" s="106">
        <f t="shared" si="1"/>
        <v>2.3853045701195179</v>
      </c>
      <c r="M63" s="106">
        <f t="shared" si="1"/>
        <v>0.32782259495632315</v>
      </c>
    </row>
    <row r="64" spans="1:13" ht="15" thickTop="1" x14ac:dyDescent="0.3">
      <c r="A64" s="38" t="s">
        <v>13</v>
      </c>
      <c r="B64" s="47">
        <f>B16/B32-1</f>
        <v>0.46781886433069775</v>
      </c>
      <c r="C64" s="47">
        <f t="shared" ref="C64:M64" si="2">C16/C32-1</f>
        <v>0.44858879898873183</v>
      </c>
      <c r="D64" s="47">
        <f t="shared" si="2"/>
        <v>0.27864043735017696</v>
      </c>
      <c r="E64" s="47">
        <f t="shared" si="2"/>
        <v>0.40559139637334107</v>
      </c>
      <c r="F64" s="47">
        <f t="shared" si="2"/>
        <v>0.55221184695790049</v>
      </c>
      <c r="G64" s="47">
        <f t="shared" si="2"/>
        <v>1.0522362082320704</v>
      </c>
      <c r="H64" s="47">
        <f t="shared" si="2"/>
        <v>1.1307569713686472</v>
      </c>
      <c r="I64" s="47">
        <f t="shared" si="2"/>
        <v>1.0055569436168179</v>
      </c>
      <c r="J64" s="47">
        <f t="shared" si="2"/>
        <v>-0.63942877643329088</v>
      </c>
      <c r="K64" s="47">
        <f t="shared" si="2"/>
        <v>0.66760108554246522</v>
      </c>
      <c r="L64" s="47">
        <f t="shared" si="2"/>
        <v>1.3386351085813777</v>
      </c>
      <c r="M64" s="47">
        <f t="shared" si="2"/>
        <v>0.67873635755042128</v>
      </c>
    </row>
    <row r="65" spans="1:13" x14ac:dyDescent="0.3">
      <c r="A65" s="41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</row>
    <row r="66" spans="1:13" ht="14.4" customHeight="1" x14ac:dyDescent="0.3">
      <c r="A66" s="26" t="s">
        <v>88</v>
      </c>
      <c r="B66" s="111" t="str">
        <f>B2</f>
        <v>Χώρες ΕΕ-27</v>
      </c>
      <c r="C66" s="110" t="s">
        <v>67</v>
      </c>
      <c r="D66" s="110" t="s">
        <v>68</v>
      </c>
      <c r="E66" s="110">
        <v>0</v>
      </c>
      <c r="F66" s="110" t="str">
        <f>F50</f>
        <v>Χώρες εκτός Ζώνης Ευρώ</v>
      </c>
      <c r="G66" s="110" t="str">
        <f>G50</f>
        <v>Λοιπές Χώρες</v>
      </c>
      <c r="H66" s="110" t="str">
        <f>H50</f>
        <v>εκ των οποίων</v>
      </c>
      <c r="I66" s="110"/>
      <c r="J66" s="110"/>
      <c r="K66" s="110" t="str">
        <f>K50</f>
        <v>Σύνολο 
Έρ. Συνόρων</v>
      </c>
      <c r="L66" s="110" t="str">
        <f t="shared" ref="L66:M66" si="3">L50</f>
        <v>Κρουαζιέρες</v>
      </c>
      <c r="M66" s="110" t="str">
        <f t="shared" si="3"/>
        <v>Σύνολο</v>
      </c>
    </row>
    <row r="67" spans="1:13" ht="14.4" customHeight="1" x14ac:dyDescent="0.3">
      <c r="A67" s="26"/>
      <c r="B67" s="112"/>
      <c r="C67" s="110">
        <v>0</v>
      </c>
      <c r="D67" s="51" t="str">
        <f>D51</f>
        <v>Γαλλία</v>
      </c>
      <c r="E67" s="51" t="str">
        <f>E51</f>
        <v>Γερμανία</v>
      </c>
      <c r="F67" s="110"/>
      <c r="G67" s="110"/>
      <c r="H67" s="51" t="str">
        <f>H51</f>
        <v>Ην. Βασίλειο</v>
      </c>
      <c r="I67" s="51" t="str">
        <f t="shared" ref="I67:J67" si="4">I51</f>
        <v>ΗΠΑ</v>
      </c>
      <c r="J67" s="51" t="str">
        <f t="shared" si="4"/>
        <v>Ρωσία</v>
      </c>
      <c r="K67" s="110"/>
      <c r="L67" s="110"/>
      <c r="M67" s="110"/>
    </row>
    <row r="68" spans="1:13" x14ac:dyDescent="0.3">
      <c r="A68" s="30" t="s">
        <v>1</v>
      </c>
      <c r="B68" s="45">
        <f t="shared" ref="B68:M79" si="5">IFERROR(B4/B36-1,"")</f>
        <v>-0.24428000075379863</v>
      </c>
      <c r="C68" s="45">
        <f t="shared" si="5"/>
        <v>-0.17076558386924567</v>
      </c>
      <c r="D68" s="45">
        <f t="shared" si="5"/>
        <v>-0.32542579647902692</v>
      </c>
      <c r="E68" s="45">
        <f t="shared" si="5"/>
        <v>-0.13067226375180541</v>
      </c>
      <c r="F68" s="45">
        <f t="shared" si="5"/>
        <v>-0.4260718957236197</v>
      </c>
      <c r="G68" s="45">
        <f t="shared" si="5"/>
        <v>-0.51943697795617227</v>
      </c>
      <c r="H68" s="45">
        <f t="shared" si="5"/>
        <v>-4.2310035146029268E-2</v>
      </c>
      <c r="I68" s="45">
        <f t="shared" si="5"/>
        <v>-0.52045213298958659</v>
      </c>
      <c r="J68" s="45">
        <f t="shared" si="5"/>
        <v>-0.89113602840087602</v>
      </c>
      <c r="K68" s="45">
        <f t="shared" si="5"/>
        <v>-0.39242988193809802</v>
      </c>
      <c r="L68" s="45">
        <f t="shared" si="5"/>
        <v>-0.25000000000000089</v>
      </c>
      <c r="M68" s="45">
        <f t="shared" si="5"/>
        <v>-0.392041567083111</v>
      </c>
    </row>
    <row r="69" spans="1:13" x14ac:dyDescent="0.3">
      <c r="A69" s="33" t="s">
        <v>2</v>
      </c>
      <c r="B69" s="46">
        <f t="shared" si="5"/>
        <v>-0.21682986995691167</v>
      </c>
      <c r="C69" s="46">
        <f t="shared" si="5"/>
        <v>-0.24987655958490118</v>
      </c>
      <c r="D69" s="46">
        <f t="shared" si="5"/>
        <v>-0.30739414561704226</v>
      </c>
      <c r="E69" s="46">
        <f t="shared" si="5"/>
        <v>-0.18869185064144045</v>
      </c>
      <c r="F69" s="46">
        <f t="shared" si="5"/>
        <v>-0.11168298493774209</v>
      </c>
      <c r="G69" s="46">
        <f t="shared" si="5"/>
        <v>-0.42820761032191124</v>
      </c>
      <c r="H69" s="46">
        <f t="shared" si="5"/>
        <v>-0.45695984689265456</v>
      </c>
      <c r="I69" s="46">
        <f t="shared" si="5"/>
        <v>-0.48358576902614059</v>
      </c>
      <c r="J69" s="46">
        <f t="shared" si="5"/>
        <v>0.3845098907252571</v>
      </c>
      <c r="K69" s="46">
        <f t="shared" si="5"/>
        <v>-0.32909309653385499</v>
      </c>
      <c r="L69" s="46">
        <f t="shared" si="5"/>
        <v>-0.49999999999999911</v>
      </c>
      <c r="M69" s="46">
        <f t="shared" si="5"/>
        <v>-0.33006317833817789</v>
      </c>
    </row>
    <row r="70" spans="1:13" x14ac:dyDescent="0.3">
      <c r="A70" s="30" t="s">
        <v>3</v>
      </c>
      <c r="B70" s="45">
        <f t="shared" si="5"/>
        <v>-0.35585795547132926</v>
      </c>
      <c r="C70" s="45">
        <f t="shared" si="5"/>
        <v>-0.34048096628498326</v>
      </c>
      <c r="D70" s="45">
        <f t="shared" si="5"/>
        <v>0.1782269123224276</v>
      </c>
      <c r="E70" s="45">
        <f t="shared" si="5"/>
        <v>-0.23183010074996835</v>
      </c>
      <c r="F70" s="45">
        <f t="shared" si="5"/>
        <v>-0.41764686422363784</v>
      </c>
      <c r="G70" s="45">
        <f t="shared" si="5"/>
        <v>-0.39272993212507168</v>
      </c>
      <c r="H70" s="45">
        <f t="shared" si="5"/>
        <v>-0.41309951308288106</v>
      </c>
      <c r="I70" s="45">
        <f t="shared" si="5"/>
        <v>-0.55219538142244762</v>
      </c>
      <c r="J70" s="45">
        <f t="shared" si="5"/>
        <v>-0.80432751778335632</v>
      </c>
      <c r="K70" s="45">
        <f t="shared" si="5"/>
        <v>-0.37695441196559831</v>
      </c>
      <c r="L70" s="45">
        <f t="shared" si="5"/>
        <v>-0.5</v>
      </c>
      <c r="M70" s="45">
        <f t="shared" si="5"/>
        <v>-0.38077098184748359</v>
      </c>
    </row>
    <row r="71" spans="1:13" x14ac:dyDescent="0.3">
      <c r="A71" s="33" t="s">
        <v>4</v>
      </c>
      <c r="B71" s="46">
        <f t="shared" si="5"/>
        <v>0.33439624718409822</v>
      </c>
      <c r="C71" s="46">
        <f t="shared" si="5"/>
        <v>0.3609426961264619</v>
      </c>
      <c r="D71" s="46">
        <f t="shared" si="5"/>
        <v>0.92815968005058513</v>
      </c>
      <c r="E71" s="46">
        <f t="shared" si="5"/>
        <v>0.62686536776376345</v>
      </c>
      <c r="F71" s="46">
        <f t="shared" si="5"/>
        <v>0.13473224657517546</v>
      </c>
      <c r="G71" s="46">
        <f t="shared" si="5"/>
        <v>0.13452974562864051</v>
      </c>
      <c r="H71" s="46">
        <f t="shared" si="5"/>
        <v>0.95713874001372923</v>
      </c>
      <c r="I71" s="46">
        <f t="shared" si="5"/>
        <v>-0.16143783248240229</v>
      </c>
      <c r="J71" s="46">
        <f t="shared" si="5"/>
        <v>-0.51594531419434853</v>
      </c>
      <c r="K71" s="46">
        <f t="shared" si="5"/>
        <v>0.23706041346961526</v>
      </c>
      <c r="L71" s="46">
        <f t="shared" si="5"/>
        <v>-0.4</v>
      </c>
      <c r="M71" s="46">
        <f t="shared" si="5"/>
        <v>0.19045437322760517</v>
      </c>
    </row>
    <row r="72" spans="1:13" x14ac:dyDescent="0.3">
      <c r="A72" s="30" t="s">
        <v>5</v>
      </c>
      <c r="B72" s="45">
        <f t="shared" si="5"/>
        <v>-4.2577242496855128E-3</v>
      </c>
      <c r="C72" s="45">
        <f t="shared" si="5"/>
        <v>1.3398832604750721E-2</v>
      </c>
      <c r="D72" s="45">
        <f t="shared" si="5"/>
        <v>0.16266498423443809</v>
      </c>
      <c r="E72" s="45">
        <f t="shared" si="5"/>
        <v>-3.7462748474288432E-2</v>
      </c>
      <c r="F72" s="45">
        <f t="shared" si="5"/>
        <v>-0.11975619854462005</v>
      </c>
      <c r="G72" s="45">
        <f t="shared" si="5"/>
        <v>-0.19977223169769187</v>
      </c>
      <c r="H72" s="45">
        <f t="shared" si="5"/>
        <v>-5.675951937773116E-2</v>
      </c>
      <c r="I72" s="45">
        <f t="shared" si="5"/>
        <v>-0.1961015883016356</v>
      </c>
      <c r="J72" s="45">
        <f t="shared" si="5"/>
        <v>-1</v>
      </c>
      <c r="K72" s="45">
        <f t="shared" si="5"/>
        <v>-9.2421346901475077E-2</v>
      </c>
      <c r="L72" s="45">
        <f t="shared" si="5"/>
        <v>-0.23000000000000054</v>
      </c>
      <c r="M72" s="45">
        <f t="shared" si="5"/>
        <v>-9.6974821382349918E-2</v>
      </c>
    </row>
    <row r="73" spans="1:13" x14ac:dyDescent="0.3">
      <c r="A73" s="33" t="s">
        <v>6</v>
      </c>
      <c r="B73" s="46">
        <f t="shared" si="5"/>
        <v>0.13154524998992656</v>
      </c>
      <c r="C73" s="46">
        <f t="shared" si="5"/>
        <v>0.10468328259091142</v>
      </c>
      <c r="D73" s="46">
        <f t="shared" si="5"/>
        <v>-0.1036593217156897</v>
      </c>
      <c r="E73" s="46">
        <f t="shared" si="5"/>
        <v>0.38474358883370385</v>
      </c>
      <c r="F73" s="46">
        <f t="shared" si="5"/>
        <v>0.24657182041368997</v>
      </c>
      <c r="G73" s="46">
        <f t="shared" si="5"/>
        <v>-9.5367104574306305E-2</v>
      </c>
      <c r="H73" s="46">
        <f t="shared" si="5"/>
        <v>0.14131008960915747</v>
      </c>
      <c r="I73" s="46">
        <f t="shared" si="5"/>
        <v>9.1852954959950495E-2</v>
      </c>
      <c r="J73" s="46">
        <f t="shared" si="5"/>
        <v>-0.90844321786650983</v>
      </c>
      <c r="K73" s="46">
        <f t="shared" si="5"/>
        <v>3.0703433152103221E-2</v>
      </c>
      <c r="L73" s="46">
        <f t="shared" si="5"/>
        <v>-0.24999999999999967</v>
      </c>
      <c r="M73" s="46">
        <f t="shared" si="5"/>
        <v>2.344644611126312E-2</v>
      </c>
    </row>
    <row r="74" spans="1:13" x14ac:dyDescent="0.3">
      <c r="A74" s="30" t="s">
        <v>7</v>
      </c>
      <c r="B74" s="45">
        <f t="shared" si="5"/>
        <v>6.6316398963870871E-2</v>
      </c>
      <c r="C74" s="45">
        <f t="shared" si="5"/>
        <v>3.3899459954740641E-2</v>
      </c>
      <c r="D74" s="45">
        <f t="shared" si="5"/>
        <v>0.33838978863544167</v>
      </c>
      <c r="E74" s="45">
        <f t="shared" si="5"/>
        <v>1.1449612019991395E-2</v>
      </c>
      <c r="F74" s="45">
        <f t="shared" si="5"/>
        <v>0.17283284266515953</v>
      </c>
      <c r="G74" s="45">
        <f t="shared" si="5"/>
        <v>-5.9696408022287595E-2</v>
      </c>
      <c r="H74" s="45">
        <f t="shared" si="5"/>
        <v>0.25432566490879416</v>
      </c>
      <c r="I74" s="45">
        <f t="shared" si="5"/>
        <v>8.5104518103760629E-2</v>
      </c>
      <c r="J74" s="45">
        <f t="shared" si="5"/>
        <v>-0.97196601377170233</v>
      </c>
      <c r="K74" s="45">
        <f t="shared" si="5"/>
        <v>9.420445782177822E-3</v>
      </c>
      <c r="L74" s="45">
        <f t="shared" si="5"/>
        <v>-0.19999999999999896</v>
      </c>
      <c r="M74" s="45">
        <f t="shared" si="5"/>
        <v>5.4977858529428048E-3</v>
      </c>
    </row>
    <row r="75" spans="1:13" x14ac:dyDescent="0.3">
      <c r="A75" s="33" t="s">
        <v>8</v>
      </c>
      <c r="B75" s="46">
        <f t="shared" si="5"/>
        <v>4.4823810235690598E-2</v>
      </c>
      <c r="C75" s="46">
        <f t="shared" si="5"/>
        <v>5.2757764810029029E-2</v>
      </c>
      <c r="D75" s="46">
        <f t="shared" si="5"/>
        <v>0.35975100400001958</v>
      </c>
      <c r="E75" s="46">
        <f t="shared" si="5"/>
        <v>0.11710393431729682</v>
      </c>
      <c r="F75" s="46">
        <f t="shared" si="5"/>
        <v>1.8176924989171006E-2</v>
      </c>
      <c r="G75" s="46">
        <f t="shared" si="5"/>
        <v>-9.0347144432864179E-2</v>
      </c>
      <c r="H75" s="46">
        <f t="shared" si="5"/>
        <v>0.2901063032143909</v>
      </c>
      <c r="I75" s="46">
        <f t="shared" si="5"/>
        <v>-0.23542644748457842</v>
      </c>
      <c r="J75" s="46">
        <f t="shared" si="5"/>
        <v>-0.96676203741668465</v>
      </c>
      <c r="K75" s="46">
        <f t="shared" si="5"/>
        <v>-1.1408234945878837E-2</v>
      </c>
      <c r="L75" s="46">
        <f t="shared" si="5"/>
        <v>-0.2000000000000004</v>
      </c>
      <c r="M75" s="46">
        <f t="shared" si="5"/>
        <v>-1.497192606799358E-2</v>
      </c>
    </row>
    <row r="76" spans="1:13" x14ac:dyDescent="0.3">
      <c r="A76" s="30" t="s">
        <v>9</v>
      </c>
      <c r="B76" s="45">
        <f t="shared" si="5"/>
        <v>-1.8591499423556423E-2</v>
      </c>
      <c r="C76" s="45">
        <f t="shared" si="5"/>
        <v>-5.271286705582634E-4</v>
      </c>
      <c r="D76" s="45">
        <f t="shared" si="5"/>
        <v>9.7959774690865586E-3</v>
      </c>
      <c r="E76" s="45">
        <f t="shared" si="5"/>
        <v>-2.5865593733360059E-2</v>
      </c>
      <c r="F76" s="45">
        <f t="shared" si="5"/>
        <v>-7.9266442807007786E-2</v>
      </c>
      <c r="G76" s="45">
        <f t="shared" si="5"/>
        <v>7.6214536418346412E-3</v>
      </c>
      <c r="H76" s="45">
        <f t="shared" si="5"/>
        <v>0.29736113516486684</v>
      </c>
      <c r="I76" s="45">
        <f t="shared" si="5"/>
        <v>4.5066240035529503E-3</v>
      </c>
      <c r="J76" s="45">
        <f t="shared" si="5"/>
        <v>-0.82542722238600108</v>
      </c>
      <c r="K76" s="45">
        <f t="shared" si="5"/>
        <v>-7.0994265951347391E-3</v>
      </c>
      <c r="L76" s="45">
        <f t="shared" si="5"/>
        <v>-0.16270803570286596</v>
      </c>
      <c r="M76" s="45">
        <f t="shared" si="5"/>
        <v>-1.0703831467166802E-2</v>
      </c>
    </row>
    <row r="77" spans="1:13" x14ac:dyDescent="0.3">
      <c r="A77" s="33" t="s">
        <v>10</v>
      </c>
      <c r="B77" s="46">
        <f t="shared" si="5"/>
        <v>0.12650048854478202</v>
      </c>
      <c r="C77" s="46">
        <f t="shared" si="5"/>
        <v>0.17042436789532989</v>
      </c>
      <c r="D77" s="46">
        <f t="shared" si="5"/>
        <v>6.0238096530380369E-2</v>
      </c>
      <c r="E77" s="46">
        <f t="shared" si="5"/>
        <v>0.10585760820094192</v>
      </c>
      <c r="F77" s="46">
        <f t="shared" si="5"/>
        <v>-0.13743607539590375</v>
      </c>
      <c r="G77" s="46">
        <f t="shared" si="5"/>
        <v>-3.1471188319442067E-2</v>
      </c>
      <c r="H77" s="46">
        <f t="shared" si="5"/>
        <v>0.69244770526332333</v>
      </c>
      <c r="I77" s="46">
        <f t="shared" si="5"/>
        <v>4.4396749527542356E-2</v>
      </c>
      <c r="J77" s="46">
        <f t="shared" si="5"/>
        <v>-0.93140902583649787</v>
      </c>
      <c r="K77" s="46">
        <f t="shared" si="5"/>
        <v>5.2466717977626365E-2</v>
      </c>
      <c r="L77" s="46">
        <f t="shared" si="5"/>
        <v>-0.29999999999999916</v>
      </c>
      <c r="M77" s="46">
        <f t="shared" si="5"/>
        <v>3.3187381658139614E-2</v>
      </c>
    </row>
    <row r="78" spans="1:13" x14ac:dyDescent="0.3">
      <c r="A78" s="30" t="s">
        <v>11</v>
      </c>
      <c r="B78" s="45">
        <f t="shared" si="5"/>
        <v>-9.3824856158734482E-2</v>
      </c>
      <c r="C78" s="45">
        <f t="shared" si="5"/>
        <v>-0.17427684170161162</v>
      </c>
      <c r="D78" s="45">
        <f t="shared" si="5"/>
        <v>0.12471810462880284</v>
      </c>
      <c r="E78" s="45">
        <f t="shared" si="5"/>
        <v>-0.32831307859898173</v>
      </c>
      <c r="F78" s="45">
        <f t="shared" si="5"/>
        <v>0.25022161934031417</v>
      </c>
      <c r="G78" s="45">
        <f t="shared" si="5"/>
        <v>0.11004488505077892</v>
      </c>
      <c r="H78" s="45">
        <f t="shared" si="5"/>
        <v>0.166660241740618</v>
      </c>
      <c r="I78" s="45">
        <f t="shared" si="5"/>
        <v>0.59665950425799386</v>
      </c>
      <c r="J78" s="45">
        <f t="shared" si="5"/>
        <v>-0.93385875633178406</v>
      </c>
      <c r="K78" s="45">
        <f t="shared" si="5"/>
        <v>1.0091501704201145E-2</v>
      </c>
      <c r="L78" s="45">
        <f t="shared" si="5"/>
        <v>-0.15000000000000002</v>
      </c>
      <c r="M78" s="45">
        <f t="shared" si="5"/>
        <v>-4.493527165575717E-3</v>
      </c>
    </row>
    <row r="79" spans="1:13" ht="15" thickBot="1" x14ac:dyDescent="0.35">
      <c r="A79" s="102" t="s">
        <v>12</v>
      </c>
      <c r="B79" s="106">
        <f t="shared" si="5"/>
        <v>-0.28572410384064262</v>
      </c>
      <c r="C79" s="106">
        <f t="shared" si="5"/>
        <v>-0.30173981656903226</v>
      </c>
      <c r="D79" s="106">
        <f t="shared" si="5"/>
        <v>0.37732022853864589</v>
      </c>
      <c r="E79" s="106">
        <f t="shared" si="5"/>
        <v>-0.18890896728722373</v>
      </c>
      <c r="F79" s="106">
        <f t="shared" si="5"/>
        <v>-0.19107456673591805</v>
      </c>
      <c r="G79" s="106">
        <f t="shared" si="5"/>
        <v>-6.142010627730965E-2</v>
      </c>
      <c r="H79" s="106">
        <f t="shared" si="5"/>
        <v>-0.17168419951171598</v>
      </c>
      <c r="I79" s="106">
        <f t="shared" si="5"/>
        <v>0.55610641003812256</v>
      </c>
      <c r="J79" s="106">
        <f t="shared" si="5"/>
        <v>-0.87139163955386045</v>
      </c>
      <c r="K79" s="106">
        <f t="shared" si="5"/>
        <v>-0.15813805390972779</v>
      </c>
      <c r="L79" s="106">
        <f t="shared" si="5"/>
        <v>-0.25</v>
      </c>
      <c r="M79" s="106">
        <f t="shared" si="5"/>
        <v>-0.16066418449467634</v>
      </c>
    </row>
    <row r="80" spans="1:13" ht="15" thickTop="1" x14ac:dyDescent="0.3">
      <c r="A80" s="38" t="s">
        <v>13</v>
      </c>
      <c r="B80" s="47">
        <f>B16/B48-1</f>
        <v>2.5406496324165362E-2</v>
      </c>
      <c r="C80" s="47">
        <f t="shared" ref="C80:M80" si="6">C16/C48-1</f>
        <v>3.7211386122227186E-2</v>
      </c>
      <c r="D80" s="47">
        <f t="shared" si="6"/>
        <v>0.16364228416257554</v>
      </c>
      <c r="E80" s="47">
        <f t="shared" si="6"/>
        <v>0.10024708919107939</v>
      </c>
      <c r="F80" s="47">
        <f t="shared" si="6"/>
        <v>-2.0262764315971182E-2</v>
      </c>
      <c r="G80" s="47">
        <f t="shared" si="6"/>
        <v>-8.8376159675010668E-2</v>
      </c>
      <c r="H80" s="47">
        <f t="shared" si="6"/>
        <v>0.21810499049781362</v>
      </c>
      <c r="I80" s="47">
        <f t="shared" si="6"/>
        <v>5.9588517249942186E-3</v>
      </c>
      <c r="J80" s="47">
        <f t="shared" si="6"/>
        <v>-0.9047133739006491</v>
      </c>
      <c r="K80" s="47">
        <f t="shared" si="6"/>
        <v>-2.5749880595738905E-2</v>
      </c>
      <c r="L80" s="47">
        <f t="shared" si="6"/>
        <v>-0.18463675603188234</v>
      </c>
      <c r="M80" s="47">
        <f t="shared" si="6"/>
        <v>-3.0118976876701065E-2</v>
      </c>
    </row>
    <row r="81" spans="1:13" s="22" customFormat="1" ht="12" x14ac:dyDescent="0.25">
      <c r="A81" s="49" t="s">
        <v>78</v>
      </c>
      <c r="B81" s="20"/>
      <c r="C81" s="20"/>
      <c r="D81" s="20"/>
      <c r="E81" s="21"/>
      <c r="F81" s="21"/>
      <c r="G81" s="21"/>
      <c r="H81" s="21"/>
      <c r="I81" s="21"/>
      <c r="J81" s="21"/>
      <c r="K81" s="23"/>
      <c r="L81" s="21"/>
      <c r="M81" s="23"/>
    </row>
    <row r="82" spans="1:13" s="22" customFormat="1" ht="12" x14ac:dyDescent="0.25">
      <c r="A82" s="49" t="s">
        <v>33</v>
      </c>
      <c r="B82" s="20"/>
      <c r="C82" s="20"/>
      <c r="D82" s="20"/>
      <c r="E82" s="21"/>
      <c r="F82" s="21"/>
      <c r="G82" s="21"/>
      <c r="H82" s="21"/>
      <c r="I82" s="21"/>
      <c r="J82" s="21"/>
      <c r="K82" s="23"/>
      <c r="L82" s="21"/>
      <c r="M82" s="23"/>
    </row>
    <row r="83" spans="1:13" x14ac:dyDescent="0.3">
      <c r="A83" s="13"/>
      <c r="B83" s="13"/>
      <c r="C83" s="13"/>
      <c r="D83" s="13"/>
      <c r="E83" s="14"/>
      <c r="F83" s="14"/>
      <c r="G83" s="9"/>
      <c r="H83" s="9"/>
      <c r="I83" s="15"/>
      <c r="J83" s="9"/>
      <c r="K83" s="10"/>
    </row>
    <row r="84" spans="1:13" x14ac:dyDescent="0.3">
      <c r="A84" s="13"/>
      <c r="B84" s="13"/>
      <c r="C84" s="13"/>
      <c r="D84" s="13"/>
      <c r="E84" s="14"/>
      <c r="F84" s="14"/>
      <c r="G84" s="9"/>
      <c r="H84" s="9"/>
      <c r="I84" s="15"/>
      <c r="J84" s="9"/>
      <c r="K84" s="10"/>
    </row>
    <row r="85" spans="1:13" x14ac:dyDescent="0.3">
      <c r="A85" s="12"/>
      <c r="E85" s="9"/>
      <c r="F85" s="9"/>
      <c r="G85" s="9"/>
      <c r="H85" s="9"/>
      <c r="I85" s="9"/>
      <c r="J85" s="9"/>
      <c r="K85" s="10"/>
    </row>
    <row r="86" spans="1:13" x14ac:dyDescent="0.3">
      <c r="A86" s="12"/>
      <c r="E86" s="9"/>
      <c r="F86" s="9"/>
      <c r="G86" s="9"/>
      <c r="H86" s="9"/>
      <c r="I86" s="9"/>
      <c r="J86" s="9"/>
      <c r="K86" s="10"/>
    </row>
    <row r="88" spans="1:13" x14ac:dyDescent="0.3">
      <c r="B88" s="16"/>
      <c r="C88" s="16"/>
    </row>
    <row r="89" spans="1:13" x14ac:dyDescent="0.3">
      <c r="B89" s="8"/>
      <c r="C89" s="8"/>
    </row>
    <row r="90" spans="1:13" x14ac:dyDescent="0.3">
      <c r="B90" s="8"/>
      <c r="C90" s="8"/>
    </row>
    <row r="91" spans="1:13" x14ac:dyDescent="0.3">
      <c r="B91" s="8"/>
      <c r="C91" s="8"/>
    </row>
    <row r="92" spans="1:13" x14ac:dyDescent="0.3">
      <c r="B92" s="8"/>
      <c r="C92" s="8"/>
    </row>
  </sheetData>
  <mergeCells count="45">
    <mergeCell ref="K2:K3"/>
    <mergeCell ref="L2:L3"/>
    <mergeCell ref="M2:M3"/>
    <mergeCell ref="B18:B19"/>
    <mergeCell ref="C18:C19"/>
    <mergeCell ref="D18:E18"/>
    <mergeCell ref="F18:F19"/>
    <mergeCell ref="G18:G19"/>
    <mergeCell ref="H18:J18"/>
    <mergeCell ref="K18:K19"/>
    <mergeCell ref="B2:B3"/>
    <mergeCell ref="C2:C3"/>
    <mergeCell ref="D2:E2"/>
    <mergeCell ref="F2:F3"/>
    <mergeCell ref="G2:G3"/>
    <mergeCell ref="H2:J2"/>
    <mergeCell ref="L18:L19"/>
    <mergeCell ref="M18:M19"/>
    <mergeCell ref="B34:B35"/>
    <mergeCell ref="C34:C35"/>
    <mergeCell ref="D34:E34"/>
    <mergeCell ref="F34:F35"/>
    <mergeCell ref="G34:G35"/>
    <mergeCell ref="H34:J34"/>
    <mergeCell ref="K34:K35"/>
    <mergeCell ref="L34:L35"/>
    <mergeCell ref="M34:M35"/>
    <mergeCell ref="B50:B51"/>
    <mergeCell ref="C50:C51"/>
    <mergeCell ref="D50:E50"/>
    <mergeCell ref="F50:F51"/>
    <mergeCell ref="G50:G51"/>
    <mergeCell ref="H50:J50"/>
    <mergeCell ref="K50:K51"/>
    <mergeCell ref="L50:L51"/>
    <mergeCell ref="M50:M51"/>
    <mergeCell ref="K66:K67"/>
    <mergeCell ref="L66:L67"/>
    <mergeCell ref="M66:M67"/>
    <mergeCell ref="H66:J66"/>
    <mergeCell ref="B66:B67"/>
    <mergeCell ref="C66:C67"/>
    <mergeCell ref="D66:E66"/>
    <mergeCell ref="F66:F67"/>
    <mergeCell ref="G66:G67"/>
  </mergeCells>
  <conditionalFormatting sqref="B17:K1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8</vt:i4>
      </vt:variant>
    </vt:vector>
  </HeadingPairs>
  <TitlesOfParts>
    <vt:vector size="8" baseType="lpstr"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2023-03-08T13:48:04Z</dcterms:modified>
</cp:coreProperties>
</file>