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39EDE824-26FD-4FD6-B17A-4FE5426E4147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table 1" sheetId="6" r:id="rId1"/>
    <sheet name="table 2" sheetId="8" r:id="rId2"/>
    <sheet name="table 3" sheetId="12" r:id="rId3"/>
    <sheet name="table 4" sheetId="13" r:id="rId4"/>
    <sheet name="table 5" sheetId="14" r:id="rId5"/>
    <sheet name="table 6" sheetId="15" r:id="rId6"/>
    <sheet name="table 7" sheetId="10" r:id="rId7"/>
    <sheet name="table 8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5" l="1"/>
  <c r="H33" i="15"/>
  <c r="G33" i="15"/>
  <c r="D33" i="15"/>
  <c r="C33" i="15"/>
  <c r="B33" i="15"/>
  <c r="I17" i="15"/>
  <c r="H17" i="15"/>
  <c r="G17" i="15"/>
  <c r="D17" i="15"/>
  <c r="C17" i="15"/>
  <c r="B17" i="15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N33" i="13"/>
  <c r="M33" i="13"/>
  <c r="L33" i="13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G24" i="13"/>
  <c r="H24" i="13"/>
  <c r="I24" i="13"/>
  <c r="B7" i="15"/>
  <c r="E7" i="15" s="1"/>
  <c r="C7" i="15"/>
  <c r="D7" i="15"/>
  <c r="B8" i="15"/>
  <c r="C8" i="15"/>
  <c r="D8" i="15"/>
  <c r="B4" i="8"/>
  <c r="B54" i="11"/>
  <c r="C54" i="11"/>
  <c r="D54" i="11"/>
  <c r="E54" i="11"/>
  <c r="F54" i="11"/>
  <c r="G54" i="11"/>
  <c r="H54" i="11"/>
  <c r="I54" i="11"/>
  <c r="J54" i="11"/>
  <c r="K54" i="11"/>
  <c r="L54" i="11"/>
  <c r="M54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E8" i="15" l="1"/>
  <c r="F7" i="15"/>
  <c r="F8" i="15"/>
  <c r="C82" i="11"/>
  <c r="D82" i="11"/>
  <c r="E82" i="11"/>
  <c r="F82" i="11"/>
  <c r="G82" i="11"/>
  <c r="H82" i="11"/>
  <c r="I82" i="11"/>
  <c r="J82" i="11"/>
  <c r="K82" i="11"/>
  <c r="L82" i="11"/>
  <c r="M82" i="11"/>
  <c r="B82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C71" i="11"/>
  <c r="D71" i="11"/>
  <c r="E71" i="11"/>
  <c r="F71" i="11"/>
  <c r="G71" i="11"/>
  <c r="H71" i="11"/>
  <c r="I71" i="11"/>
  <c r="J71" i="11"/>
  <c r="K71" i="11"/>
  <c r="L71" i="11"/>
  <c r="M71" i="11"/>
  <c r="B71" i="11"/>
  <c r="C70" i="11"/>
  <c r="D70" i="11"/>
  <c r="E70" i="11"/>
  <c r="F70" i="11"/>
  <c r="G70" i="11"/>
  <c r="H70" i="11"/>
  <c r="I70" i="11"/>
  <c r="J70" i="11"/>
  <c r="K70" i="11"/>
  <c r="L70" i="11"/>
  <c r="M70" i="11"/>
  <c r="B70" i="11"/>
  <c r="B68" i="11"/>
  <c r="B52" i="11"/>
  <c r="C82" i="10"/>
  <c r="D82" i="10"/>
  <c r="E82" i="10"/>
  <c r="F82" i="10"/>
  <c r="G82" i="10"/>
  <c r="H82" i="10"/>
  <c r="I82" i="10"/>
  <c r="J82" i="10"/>
  <c r="K82" i="10"/>
  <c r="B82" i="10"/>
  <c r="K66" i="10"/>
  <c r="C66" i="10"/>
  <c r="D66" i="10"/>
  <c r="E66" i="10"/>
  <c r="F66" i="10"/>
  <c r="G66" i="10"/>
  <c r="H66" i="10"/>
  <c r="I66" i="10"/>
  <c r="J66" i="10"/>
  <c r="B66" i="10"/>
  <c r="A82" i="10"/>
  <c r="A66" i="10"/>
  <c r="A50" i="10"/>
  <c r="A33" i="10"/>
  <c r="A77" i="14"/>
  <c r="A62" i="14"/>
  <c r="A47" i="14"/>
  <c r="A31" i="14"/>
  <c r="C70" i="10"/>
  <c r="D70" i="10"/>
  <c r="E70" i="10"/>
  <c r="F70" i="10"/>
  <c r="G70" i="10"/>
  <c r="H70" i="10"/>
  <c r="I70" i="10"/>
  <c r="J70" i="10"/>
  <c r="K70" i="10"/>
  <c r="C71" i="10"/>
  <c r="D71" i="10"/>
  <c r="E71" i="10"/>
  <c r="F71" i="10"/>
  <c r="G71" i="10"/>
  <c r="H71" i="10"/>
  <c r="I71" i="10"/>
  <c r="J71" i="10"/>
  <c r="K71" i="10"/>
  <c r="C72" i="10"/>
  <c r="D72" i="10"/>
  <c r="E72" i="10"/>
  <c r="F72" i="10"/>
  <c r="G72" i="10"/>
  <c r="H72" i="10"/>
  <c r="I72" i="10"/>
  <c r="J72" i="10"/>
  <c r="K72" i="10"/>
  <c r="C73" i="10"/>
  <c r="D73" i="10"/>
  <c r="E73" i="10"/>
  <c r="F73" i="10"/>
  <c r="G73" i="10"/>
  <c r="H73" i="10"/>
  <c r="I73" i="10"/>
  <c r="J73" i="10"/>
  <c r="K73" i="10"/>
  <c r="C74" i="10"/>
  <c r="D74" i="10"/>
  <c r="E74" i="10"/>
  <c r="F74" i="10"/>
  <c r="G74" i="10"/>
  <c r="H74" i="10"/>
  <c r="I74" i="10"/>
  <c r="J74" i="10"/>
  <c r="K74" i="10"/>
  <c r="B72" i="10"/>
  <c r="B73" i="10"/>
  <c r="B74" i="10"/>
  <c r="B70" i="10"/>
  <c r="B56" i="10"/>
  <c r="C56" i="10"/>
  <c r="D56" i="10"/>
  <c r="E56" i="10"/>
  <c r="F56" i="10"/>
  <c r="G56" i="10"/>
  <c r="H56" i="10"/>
  <c r="I56" i="10"/>
  <c r="J56" i="10"/>
  <c r="K56" i="10"/>
  <c r="B57" i="10"/>
  <c r="C57" i="10"/>
  <c r="D57" i="10"/>
  <c r="E57" i="10"/>
  <c r="F57" i="10"/>
  <c r="G57" i="10"/>
  <c r="H57" i="10"/>
  <c r="I57" i="10"/>
  <c r="J57" i="10"/>
  <c r="K57" i="10"/>
  <c r="B58" i="10"/>
  <c r="C58" i="10"/>
  <c r="D58" i="10"/>
  <c r="E58" i="10"/>
  <c r="F58" i="10"/>
  <c r="G58" i="10"/>
  <c r="H58" i="10"/>
  <c r="I58" i="10"/>
  <c r="J58" i="10"/>
  <c r="K58" i="10"/>
  <c r="C55" i="10"/>
  <c r="D55" i="10"/>
  <c r="E55" i="10"/>
  <c r="F55" i="10"/>
  <c r="G55" i="10"/>
  <c r="H55" i="10"/>
  <c r="I55" i="10"/>
  <c r="J55" i="10"/>
  <c r="K55" i="10"/>
  <c r="B55" i="10"/>
  <c r="C54" i="10"/>
  <c r="D54" i="10"/>
  <c r="E54" i="10"/>
  <c r="F54" i="10"/>
  <c r="G54" i="10"/>
  <c r="H54" i="10"/>
  <c r="I54" i="10"/>
  <c r="J54" i="10"/>
  <c r="K54" i="10"/>
  <c r="B54" i="10"/>
  <c r="B68" i="10"/>
  <c r="B52" i="10"/>
  <c r="G23" i="15"/>
  <c r="H23" i="15"/>
  <c r="I23" i="15"/>
  <c r="G24" i="15"/>
  <c r="H24" i="15"/>
  <c r="I24" i="15"/>
  <c r="G25" i="15"/>
  <c r="H25" i="15"/>
  <c r="I25" i="15"/>
  <c r="G26" i="15"/>
  <c r="H26" i="15"/>
  <c r="I26" i="15"/>
  <c r="K26" i="15" s="1"/>
  <c r="G27" i="15"/>
  <c r="H27" i="15"/>
  <c r="I27" i="15"/>
  <c r="G28" i="15"/>
  <c r="H28" i="15"/>
  <c r="I28" i="15"/>
  <c r="G29" i="15"/>
  <c r="H29" i="15"/>
  <c r="I29" i="15"/>
  <c r="G30" i="15"/>
  <c r="H30" i="15"/>
  <c r="I30" i="15"/>
  <c r="G31" i="15"/>
  <c r="H31" i="15"/>
  <c r="I31" i="15"/>
  <c r="G32" i="15"/>
  <c r="H32" i="15"/>
  <c r="I32" i="15"/>
  <c r="I22" i="15"/>
  <c r="I21" i="15"/>
  <c r="H22" i="15"/>
  <c r="H21" i="15"/>
  <c r="G22" i="15"/>
  <c r="G21" i="15"/>
  <c r="B23" i="15"/>
  <c r="C23" i="15"/>
  <c r="D23" i="15"/>
  <c r="B24" i="15"/>
  <c r="C24" i="15"/>
  <c r="D24" i="15"/>
  <c r="B25" i="15"/>
  <c r="C25" i="15"/>
  <c r="D25" i="15"/>
  <c r="B26" i="15"/>
  <c r="C26" i="15"/>
  <c r="D26" i="15"/>
  <c r="B27" i="15"/>
  <c r="C27" i="15"/>
  <c r="D27" i="15"/>
  <c r="B28" i="15"/>
  <c r="C28" i="15"/>
  <c r="D28" i="15"/>
  <c r="B29" i="15"/>
  <c r="C29" i="15"/>
  <c r="D29" i="15"/>
  <c r="B30" i="15"/>
  <c r="C30" i="15"/>
  <c r="D30" i="15"/>
  <c r="B31" i="15"/>
  <c r="C31" i="15"/>
  <c r="D31" i="15"/>
  <c r="B32" i="15"/>
  <c r="C32" i="15"/>
  <c r="D32" i="15"/>
  <c r="D22" i="15"/>
  <c r="D21" i="15"/>
  <c r="C22" i="15"/>
  <c r="C21" i="15"/>
  <c r="B22" i="15"/>
  <c r="B21" i="15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I6" i="15"/>
  <c r="I5" i="15"/>
  <c r="H6" i="15"/>
  <c r="H5" i="15"/>
  <c r="G6" i="15"/>
  <c r="G5" i="15"/>
  <c r="B9" i="15"/>
  <c r="C9" i="15"/>
  <c r="D9" i="15"/>
  <c r="B10" i="15"/>
  <c r="C10" i="15"/>
  <c r="D10" i="15"/>
  <c r="B11" i="15"/>
  <c r="C11" i="15"/>
  <c r="D11" i="15"/>
  <c r="B12" i="15"/>
  <c r="C12" i="15"/>
  <c r="D12" i="15"/>
  <c r="B13" i="15"/>
  <c r="C13" i="15"/>
  <c r="D13" i="15"/>
  <c r="B14" i="15"/>
  <c r="C14" i="15"/>
  <c r="D14" i="15"/>
  <c r="B15" i="15"/>
  <c r="C15" i="15"/>
  <c r="D15" i="15"/>
  <c r="B16" i="15"/>
  <c r="C16" i="15"/>
  <c r="D16" i="15"/>
  <c r="D6" i="15"/>
  <c r="D5" i="15"/>
  <c r="C6" i="15"/>
  <c r="C5" i="15"/>
  <c r="B6" i="15"/>
  <c r="B5" i="15"/>
  <c r="F4" i="15"/>
  <c r="F20" i="15" s="1"/>
  <c r="E4" i="15"/>
  <c r="E20" i="15" s="1"/>
  <c r="D4" i="15"/>
  <c r="D20" i="15" s="1"/>
  <c r="C4" i="15"/>
  <c r="C20" i="15" s="1"/>
  <c r="B4" i="15"/>
  <c r="B20" i="15" s="1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B64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B33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B46" i="14"/>
  <c r="Q35" i="14"/>
  <c r="Q36" i="14"/>
  <c r="Q37" i="14"/>
  <c r="Q38" i="14"/>
  <c r="Q39" i="14"/>
  <c r="Q40" i="14"/>
  <c r="Q41" i="14"/>
  <c r="Q42" i="14"/>
  <c r="Q43" i="14"/>
  <c r="Q44" i="14"/>
  <c r="Q45" i="14"/>
  <c r="Q34" i="14"/>
  <c r="E62" i="14"/>
  <c r="F62" i="14"/>
  <c r="G62" i="14"/>
  <c r="J62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Q29" i="14"/>
  <c r="Q28" i="14"/>
  <c r="Q27" i="14"/>
  <c r="Q26" i="14"/>
  <c r="Q25" i="14"/>
  <c r="Q24" i="14"/>
  <c r="Q23" i="14"/>
  <c r="Q55" i="14" s="1"/>
  <c r="Q22" i="14"/>
  <c r="Q54" i="14" s="1"/>
  <c r="Q21" i="14"/>
  <c r="Q53" i="14" s="1"/>
  <c r="Q20" i="14"/>
  <c r="Q19" i="14"/>
  <c r="Q18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Q14" i="14"/>
  <c r="Q13" i="14"/>
  <c r="Q12" i="14"/>
  <c r="Q11" i="14"/>
  <c r="Q10" i="14"/>
  <c r="Q9" i="14"/>
  <c r="Q8" i="14"/>
  <c r="Q70" i="14" s="1"/>
  <c r="Q7" i="14"/>
  <c r="Q6" i="14"/>
  <c r="Q5" i="14"/>
  <c r="Q4" i="14"/>
  <c r="Q3" i="14"/>
  <c r="F4" i="8"/>
  <c r="F20" i="8" s="1"/>
  <c r="E4" i="8"/>
  <c r="D4" i="8"/>
  <c r="I20" i="8" s="1"/>
  <c r="C4" i="8"/>
  <c r="H20" i="8" s="1"/>
  <c r="L4" i="8"/>
  <c r="F4" i="13"/>
  <c r="K20" i="13" s="1"/>
  <c r="E4" i="13"/>
  <c r="J20" i="13" s="1"/>
  <c r="D4" i="13"/>
  <c r="D20" i="13" s="1"/>
  <c r="C4" i="13"/>
  <c r="H20" i="13" s="1"/>
  <c r="B4" i="13"/>
  <c r="L4" i="13" s="1"/>
  <c r="N16" i="13"/>
  <c r="M16" i="13"/>
  <c r="L16" i="13"/>
  <c r="N15" i="13"/>
  <c r="M15" i="13"/>
  <c r="L15" i="13"/>
  <c r="N14" i="13"/>
  <c r="M14" i="13"/>
  <c r="L14" i="13"/>
  <c r="N13" i="13"/>
  <c r="M13" i="13"/>
  <c r="L13" i="13"/>
  <c r="N12" i="13"/>
  <c r="M12" i="13"/>
  <c r="L12" i="13"/>
  <c r="N11" i="13"/>
  <c r="M11" i="13"/>
  <c r="L11" i="13"/>
  <c r="N10" i="13"/>
  <c r="M10" i="13"/>
  <c r="L10" i="13"/>
  <c r="N9" i="13"/>
  <c r="M9" i="13"/>
  <c r="L9" i="13"/>
  <c r="N8" i="13"/>
  <c r="M8" i="13"/>
  <c r="L8" i="13"/>
  <c r="N7" i="13"/>
  <c r="M7" i="13"/>
  <c r="L7" i="13"/>
  <c r="N6" i="13"/>
  <c r="M6" i="13"/>
  <c r="L6" i="13"/>
  <c r="N5" i="13"/>
  <c r="M5" i="13"/>
  <c r="L5" i="13"/>
  <c r="I32" i="13"/>
  <c r="H32" i="13"/>
  <c r="G32" i="13"/>
  <c r="D32" i="13"/>
  <c r="C32" i="13"/>
  <c r="B32" i="13"/>
  <c r="I31" i="13"/>
  <c r="H31" i="13"/>
  <c r="G31" i="13"/>
  <c r="D31" i="13"/>
  <c r="C31" i="13"/>
  <c r="B31" i="13"/>
  <c r="I30" i="13"/>
  <c r="H30" i="13"/>
  <c r="G30" i="13"/>
  <c r="D30" i="13"/>
  <c r="C30" i="13"/>
  <c r="B30" i="13"/>
  <c r="I29" i="13"/>
  <c r="H29" i="13"/>
  <c r="G29" i="13"/>
  <c r="D29" i="13"/>
  <c r="C29" i="13"/>
  <c r="B29" i="13"/>
  <c r="I28" i="13"/>
  <c r="H28" i="13"/>
  <c r="G28" i="13"/>
  <c r="D28" i="13"/>
  <c r="C28" i="13"/>
  <c r="B28" i="13"/>
  <c r="I27" i="13"/>
  <c r="H27" i="13"/>
  <c r="G27" i="13"/>
  <c r="D27" i="13"/>
  <c r="C27" i="13"/>
  <c r="B27" i="13"/>
  <c r="I26" i="13"/>
  <c r="H26" i="13"/>
  <c r="G26" i="13"/>
  <c r="D26" i="13"/>
  <c r="C26" i="13"/>
  <c r="B26" i="13"/>
  <c r="I25" i="13"/>
  <c r="H25" i="13"/>
  <c r="G25" i="13"/>
  <c r="D25" i="13"/>
  <c r="C25" i="13"/>
  <c r="B25" i="13"/>
  <c r="D24" i="13"/>
  <c r="C24" i="13"/>
  <c r="B24" i="13"/>
  <c r="I23" i="13"/>
  <c r="H23" i="13"/>
  <c r="G23" i="13"/>
  <c r="D23" i="13"/>
  <c r="C23" i="13"/>
  <c r="B23" i="13"/>
  <c r="I22" i="13"/>
  <c r="H22" i="13"/>
  <c r="G22" i="13"/>
  <c r="D22" i="13"/>
  <c r="C22" i="13"/>
  <c r="B22" i="13"/>
  <c r="I21" i="13"/>
  <c r="H21" i="13"/>
  <c r="H33" i="13" s="1"/>
  <c r="G21" i="13"/>
  <c r="D21" i="13"/>
  <c r="C21" i="13"/>
  <c r="B21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I7" i="13"/>
  <c r="H7" i="13"/>
  <c r="G7" i="13"/>
  <c r="I6" i="13"/>
  <c r="H6" i="13"/>
  <c r="G6" i="13"/>
  <c r="I5" i="13"/>
  <c r="H5" i="13"/>
  <c r="G5" i="13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B33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B17" i="12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R34" i="6"/>
  <c r="R35" i="6"/>
  <c r="D6" i="8" s="1"/>
  <c r="R36" i="6"/>
  <c r="D7" i="8" s="1"/>
  <c r="R43" i="6"/>
  <c r="D14" i="8" s="1"/>
  <c r="B33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B17" i="6"/>
  <c r="A77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62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N77" i="12"/>
  <c r="I77" i="12"/>
  <c r="D77" i="12"/>
  <c r="A47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R45" i="12"/>
  <c r="R44" i="12"/>
  <c r="R43" i="12"/>
  <c r="R42" i="12"/>
  <c r="R41" i="12"/>
  <c r="R40" i="12"/>
  <c r="D11" i="13" s="1"/>
  <c r="R39" i="12"/>
  <c r="R38" i="12"/>
  <c r="D9" i="13" s="1"/>
  <c r="R37" i="12"/>
  <c r="R36" i="12"/>
  <c r="R67" i="12" s="1"/>
  <c r="R35" i="12"/>
  <c r="R34" i="12"/>
  <c r="I62" i="12"/>
  <c r="D62" i="12"/>
  <c r="A31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R29" i="12"/>
  <c r="R28" i="12"/>
  <c r="R27" i="12"/>
  <c r="R26" i="12"/>
  <c r="R25" i="12"/>
  <c r="R24" i="12"/>
  <c r="R23" i="12"/>
  <c r="R22" i="12"/>
  <c r="R21" i="12"/>
  <c r="R20" i="12"/>
  <c r="C7" i="13" s="1"/>
  <c r="R19" i="12"/>
  <c r="R18" i="12"/>
  <c r="Q15" i="12"/>
  <c r="Q62" i="12" s="1"/>
  <c r="P15" i="12"/>
  <c r="P77" i="12" s="1"/>
  <c r="O15" i="12"/>
  <c r="O77" i="12" s="1"/>
  <c r="N15" i="12"/>
  <c r="N62" i="12" s="1"/>
  <c r="M15" i="12"/>
  <c r="M62" i="12" s="1"/>
  <c r="L15" i="12"/>
  <c r="L77" i="12" s="1"/>
  <c r="K15" i="12"/>
  <c r="K62" i="12" s="1"/>
  <c r="J15" i="12"/>
  <c r="J77" i="12" s="1"/>
  <c r="I15" i="12"/>
  <c r="H15" i="12"/>
  <c r="H62" i="12" s="1"/>
  <c r="G15" i="12"/>
  <c r="G62" i="12" s="1"/>
  <c r="F15" i="12"/>
  <c r="F77" i="12" s="1"/>
  <c r="E15" i="12"/>
  <c r="E77" i="12" s="1"/>
  <c r="D15" i="12"/>
  <c r="C15" i="12"/>
  <c r="C77" i="12" s="1"/>
  <c r="B15" i="12"/>
  <c r="B77" i="12" s="1"/>
  <c r="R14" i="12"/>
  <c r="B16" i="13" s="1"/>
  <c r="R13" i="12"/>
  <c r="B15" i="13" s="1"/>
  <c r="R12" i="12"/>
  <c r="B14" i="13" s="1"/>
  <c r="R11" i="12"/>
  <c r="B13" i="13" s="1"/>
  <c r="R10" i="12"/>
  <c r="B12" i="13" s="1"/>
  <c r="R9" i="12"/>
  <c r="B11" i="13" s="1"/>
  <c r="R8" i="12"/>
  <c r="B10" i="13" s="1"/>
  <c r="R7" i="12"/>
  <c r="B9" i="13" s="1"/>
  <c r="R6" i="12"/>
  <c r="B8" i="13" s="1"/>
  <c r="R5" i="12"/>
  <c r="B7" i="13" s="1"/>
  <c r="R4" i="12"/>
  <c r="B6" i="13" s="1"/>
  <c r="R3" i="12"/>
  <c r="B5" i="13" s="1"/>
  <c r="G5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I22" i="8"/>
  <c r="I21" i="8"/>
  <c r="H22" i="8"/>
  <c r="H21" i="8"/>
  <c r="G22" i="8"/>
  <c r="G21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D22" i="8"/>
  <c r="D21" i="8"/>
  <c r="C22" i="8"/>
  <c r="C21" i="8"/>
  <c r="B22" i="8"/>
  <c r="B21" i="8"/>
  <c r="L7" i="8"/>
  <c r="M7" i="8"/>
  <c r="N7" i="8"/>
  <c r="L8" i="8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N6" i="8"/>
  <c r="N5" i="8"/>
  <c r="M6" i="8"/>
  <c r="M5" i="8"/>
  <c r="L6" i="8"/>
  <c r="L5" i="8"/>
  <c r="G7" i="8"/>
  <c r="H7" i="8"/>
  <c r="I7" i="8"/>
  <c r="G8" i="8"/>
  <c r="H8" i="8"/>
  <c r="I8" i="8"/>
  <c r="G9" i="8"/>
  <c r="H9" i="8"/>
  <c r="J9" i="8" s="1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I6" i="8"/>
  <c r="I5" i="8"/>
  <c r="H6" i="8"/>
  <c r="H5" i="8"/>
  <c r="G6" i="8"/>
  <c r="A77" i="6"/>
  <c r="A62" i="6"/>
  <c r="A47" i="6"/>
  <c r="A31" i="6"/>
  <c r="R37" i="6"/>
  <c r="D8" i="8" s="1"/>
  <c r="R38" i="6"/>
  <c r="D9" i="8" s="1"/>
  <c r="R39" i="6"/>
  <c r="D10" i="8" s="1"/>
  <c r="R40" i="6"/>
  <c r="D11" i="8" s="1"/>
  <c r="R41" i="6"/>
  <c r="D12" i="8" s="1"/>
  <c r="R42" i="6"/>
  <c r="D13" i="8" s="1"/>
  <c r="R44" i="6"/>
  <c r="D15" i="8" s="1"/>
  <c r="R45" i="6"/>
  <c r="R20" i="6"/>
  <c r="C7" i="8" s="1"/>
  <c r="R21" i="6"/>
  <c r="C8" i="8" s="1"/>
  <c r="R22" i="6"/>
  <c r="C9" i="8" s="1"/>
  <c r="R23" i="6"/>
  <c r="C10" i="8" s="1"/>
  <c r="R24" i="6"/>
  <c r="C11" i="8" s="1"/>
  <c r="R25" i="6"/>
  <c r="C12" i="8" s="1"/>
  <c r="R26" i="6"/>
  <c r="C13" i="8" s="1"/>
  <c r="R27" i="6"/>
  <c r="C14" i="8" s="1"/>
  <c r="R28" i="6"/>
  <c r="C15" i="8" s="1"/>
  <c r="R29" i="6"/>
  <c r="C16" i="8" s="1"/>
  <c r="R19" i="6"/>
  <c r="C6" i="8" s="1"/>
  <c r="R18" i="6"/>
  <c r="R5" i="6"/>
  <c r="B7" i="8" s="1"/>
  <c r="R6" i="6"/>
  <c r="B8" i="8" s="1"/>
  <c r="R7" i="6"/>
  <c r="B9" i="8" s="1"/>
  <c r="R8" i="6"/>
  <c r="B10" i="8" s="1"/>
  <c r="R9" i="6"/>
  <c r="B11" i="8" s="1"/>
  <c r="R10" i="6"/>
  <c r="B12" i="8" s="1"/>
  <c r="R11" i="6"/>
  <c r="B13" i="8" s="1"/>
  <c r="R12" i="6"/>
  <c r="B14" i="8" s="1"/>
  <c r="R13" i="6"/>
  <c r="B15" i="8" s="1"/>
  <c r="R14" i="6"/>
  <c r="B16" i="8" s="1"/>
  <c r="R4" i="6"/>
  <c r="B6" i="8" s="1"/>
  <c r="R3" i="6"/>
  <c r="B5" i="8" s="1"/>
  <c r="R66" i="12" l="1"/>
  <c r="H77" i="12"/>
  <c r="L17" i="13"/>
  <c r="B62" i="12"/>
  <c r="M77" i="12"/>
  <c r="N17" i="13"/>
  <c r="O62" i="12"/>
  <c r="R51" i="12"/>
  <c r="D5" i="13"/>
  <c r="R47" i="12"/>
  <c r="R77" i="12" s="1"/>
  <c r="G77" i="12"/>
  <c r="Q77" i="12"/>
  <c r="G33" i="13"/>
  <c r="R53" i="12"/>
  <c r="I33" i="13"/>
  <c r="R68" i="12"/>
  <c r="R55" i="12"/>
  <c r="L62" i="12"/>
  <c r="K77" i="12"/>
  <c r="J7" i="13"/>
  <c r="J62" i="12"/>
  <c r="B17" i="13"/>
  <c r="R70" i="12"/>
  <c r="C62" i="12"/>
  <c r="M17" i="13"/>
  <c r="G17" i="13"/>
  <c r="E21" i="13"/>
  <c r="B33" i="13"/>
  <c r="E62" i="12"/>
  <c r="F62" i="12"/>
  <c r="H17" i="13"/>
  <c r="C33" i="13"/>
  <c r="P62" i="12"/>
  <c r="C5" i="13"/>
  <c r="R31" i="12"/>
  <c r="R62" i="12" s="1"/>
  <c r="I17" i="13"/>
  <c r="D33" i="13"/>
  <c r="P6" i="13"/>
  <c r="G33" i="8"/>
  <c r="C5" i="8"/>
  <c r="C17" i="8" s="1"/>
  <c r="R31" i="6"/>
  <c r="H17" i="8"/>
  <c r="M17" i="8"/>
  <c r="C33" i="8"/>
  <c r="H33" i="8"/>
  <c r="I17" i="8"/>
  <c r="N17" i="8"/>
  <c r="D33" i="8"/>
  <c r="I33" i="8"/>
  <c r="B33" i="8"/>
  <c r="B17" i="8"/>
  <c r="G17" i="8"/>
  <c r="R47" i="6"/>
  <c r="L17" i="8"/>
  <c r="F9" i="15"/>
  <c r="F23" i="15"/>
  <c r="K7" i="15"/>
  <c r="F5" i="15"/>
  <c r="J26" i="15"/>
  <c r="E10" i="15"/>
  <c r="E26" i="15"/>
  <c r="J10" i="15"/>
  <c r="J25" i="15"/>
  <c r="J24" i="15"/>
  <c r="E24" i="15"/>
  <c r="J23" i="15"/>
  <c r="J6" i="15"/>
  <c r="F26" i="15"/>
  <c r="K10" i="15"/>
  <c r="K24" i="15"/>
  <c r="F6" i="15"/>
  <c r="F22" i="15"/>
  <c r="K6" i="15"/>
  <c r="F26" i="13"/>
  <c r="K9" i="13"/>
  <c r="F24" i="13"/>
  <c r="F23" i="13"/>
  <c r="K6" i="13"/>
  <c r="K21" i="13"/>
  <c r="K5" i="13"/>
  <c r="J26" i="13"/>
  <c r="J25" i="13"/>
  <c r="J22" i="13"/>
  <c r="K25" i="13"/>
  <c r="J5" i="13"/>
  <c r="K25" i="8"/>
  <c r="K9" i="8"/>
  <c r="P8" i="8"/>
  <c r="O10" i="8"/>
  <c r="J26" i="8"/>
  <c r="E26" i="8"/>
  <c r="J10" i="8"/>
  <c r="E9" i="8"/>
  <c r="E8" i="8"/>
  <c r="E7" i="8"/>
  <c r="O6" i="8"/>
  <c r="E10" i="8"/>
  <c r="F10" i="8"/>
  <c r="J25" i="8"/>
  <c r="F9" i="8"/>
  <c r="O8" i="8"/>
  <c r="E24" i="8"/>
  <c r="F8" i="8"/>
  <c r="O7" i="8"/>
  <c r="J23" i="8"/>
  <c r="J7" i="8"/>
  <c r="F7" i="8"/>
  <c r="P6" i="8"/>
  <c r="E22" i="8"/>
  <c r="F22" i="8"/>
  <c r="K6" i="8"/>
  <c r="F6" i="8"/>
  <c r="E6" i="8"/>
  <c r="D10" i="13"/>
  <c r="K10" i="13"/>
  <c r="C14" i="13"/>
  <c r="F5" i="13"/>
  <c r="E5" i="13"/>
  <c r="D8" i="13"/>
  <c r="F8" i="13" s="1"/>
  <c r="D12" i="13"/>
  <c r="B77" i="14"/>
  <c r="Q67" i="14"/>
  <c r="J10" i="13"/>
  <c r="J9" i="13"/>
  <c r="J8" i="13"/>
  <c r="E24" i="13"/>
  <c r="O7" i="13"/>
  <c r="K22" i="13"/>
  <c r="P8" i="13"/>
  <c r="J22" i="15"/>
  <c r="K8" i="15"/>
  <c r="Q77" i="14"/>
  <c r="E23" i="15"/>
  <c r="Q69" i="14"/>
  <c r="K21" i="15"/>
  <c r="J8" i="15"/>
  <c r="E9" i="15"/>
  <c r="K25" i="15"/>
  <c r="F24" i="15"/>
  <c r="K23" i="15"/>
  <c r="J7" i="15"/>
  <c r="Q46" i="14"/>
  <c r="K5" i="15"/>
  <c r="F21" i="15"/>
  <c r="E6" i="15"/>
  <c r="E21" i="15"/>
  <c r="K9" i="15"/>
  <c r="F25" i="15"/>
  <c r="J9" i="15"/>
  <c r="E25" i="15"/>
  <c r="R69" i="12"/>
  <c r="D6" i="13"/>
  <c r="F6" i="13" s="1"/>
  <c r="C8" i="13"/>
  <c r="E8" i="13" s="1"/>
  <c r="C10" i="13"/>
  <c r="E10" i="13" s="1"/>
  <c r="C12" i="13"/>
  <c r="F22" i="13"/>
  <c r="P7" i="13"/>
  <c r="C16" i="13"/>
  <c r="R30" i="12"/>
  <c r="R52" i="12"/>
  <c r="D14" i="13"/>
  <c r="D16" i="13"/>
  <c r="J6" i="13"/>
  <c r="J24" i="13"/>
  <c r="R46" i="12"/>
  <c r="K24" i="13"/>
  <c r="K26" i="13"/>
  <c r="D7" i="13"/>
  <c r="F7" i="13" s="1"/>
  <c r="C9" i="13"/>
  <c r="E9" i="13" s="1"/>
  <c r="C11" i="13"/>
  <c r="E25" i="13"/>
  <c r="P5" i="13"/>
  <c r="P9" i="13"/>
  <c r="R15" i="12"/>
  <c r="K7" i="13"/>
  <c r="C13" i="13"/>
  <c r="C15" i="13"/>
  <c r="D13" i="13"/>
  <c r="D15" i="13"/>
  <c r="J21" i="13"/>
  <c r="J23" i="13"/>
  <c r="R50" i="12"/>
  <c r="C6" i="13"/>
  <c r="P10" i="13"/>
  <c r="F24" i="8"/>
  <c r="K26" i="8"/>
  <c r="N4" i="8"/>
  <c r="D20" i="8"/>
  <c r="J8" i="8"/>
  <c r="J24" i="8"/>
  <c r="E23" i="8"/>
  <c r="E21" i="8"/>
  <c r="J6" i="8"/>
  <c r="O9" i="8"/>
  <c r="E25" i="8"/>
  <c r="E5" i="8"/>
  <c r="K7" i="8"/>
  <c r="P7" i="8"/>
  <c r="F23" i="8"/>
  <c r="K23" i="8"/>
  <c r="G20" i="8"/>
  <c r="P9" i="8"/>
  <c r="F25" i="8"/>
  <c r="K22" i="15"/>
  <c r="J21" i="15"/>
  <c r="E22" i="15"/>
  <c r="J5" i="15"/>
  <c r="E5" i="15"/>
  <c r="F10" i="15"/>
  <c r="K4" i="15"/>
  <c r="K20" i="15" s="1"/>
  <c r="J4" i="15"/>
  <c r="J20" i="15" s="1"/>
  <c r="I4" i="15"/>
  <c r="I20" i="15" s="1"/>
  <c r="H4" i="15"/>
  <c r="H20" i="15" s="1"/>
  <c r="G4" i="15"/>
  <c r="G20" i="15" s="1"/>
  <c r="Q66" i="14"/>
  <c r="Q65" i="14"/>
  <c r="Q30" i="14"/>
  <c r="Q52" i="14"/>
  <c r="Q15" i="14"/>
  <c r="O62" i="14"/>
  <c r="N62" i="14"/>
  <c r="H62" i="14"/>
  <c r="P62" i="14"/>
  <c r="I62" i="14"/>
  <c r="K62" i="14"/>
  <c r="Q51" i="14"/>
  <c r="L62" i="14"/>
  <c r="B62" i="14"/>
  <c r="Q68" i="14"/>
  <c r="M62" i="14"/>
  <c r="C62" i="14"/>
  <c r="D62" i="14"/>
  <c r="Q50" i="14"/>
  <c r="K4" i="8"/>
  <c r="P4" i="8"/>
  <c r="J4" i="8"/>
  <c r="O4" i="8"/>
  <c r="M4" i="8"/>
  <c r="G4" i="8"/>
  <c r="B20" i="8"/>
  <c r="E20" i="8"/>
  <c r="C20" i="8"/>
  <c r="I4" i="8"/>
  <c r="H4" i="8"/>
  <c r="K20" i="8"/>
  <c r="J20" i="8"/>
  <c r="P4" i="13"/>
  <c r="F20" i="13"/>
  <c r="O4" i="13"/>
  <c r="I4" i="13"/>
  <c r="I20" i="13"/>
  <c r="G4" i="13"/>
  <c r="K4" i="13"/>
  <c r="J4" i="13"/>
  <c r="E20" i="13"/>
  <c r="N4" i="13"/>
  <c r="M4" i="13"/>
  <c r="C20" i="13"/>
  <c r="H4" i="13"/>
  <c r="B20" i="13"/>
  <c r="G20" i="13"/>
  <c r="O5" i="13"/>
  <c r="O8" i="13"/>
  <c r="O9" i="13"/>
  <c r="D5" i="8"/>
  <c r="D16" i="8"/>
  <c r="F9" i="13"/>
  <c r="F10" i="13"/>
  <c r="F21" i="13"/>
  <c r="F25" i="13"/>
  <c r="K8" i="13"/>
  <c r="E7" i="13"/>
  <c r="E22" i="13"/>
  <c r="E26" i="13"/>
  <c r="K23" i="13"/>
  <c r="E23" i="13"/>
  <c r="O6" i="13"/>
  <c r="O10" i="13"/>
  <c r="R65" i="12"/>
  <c r="R54" i="12"/>
  <c r="K24" i="8"/>
  <c r="K22" i="8"/>
  <c r="J21" i="8"/>
  <c r="J22" i="8"/>
  <c r="K21" i="8"/>
  <c r="F26" i="8"/>
  <c r="F21" i="8"/>
  <c r="P10" i="8"/>
  <c r="P5" i="8"/>
  <c r="O5" i="8"/>
  <c r="K8" i="8"/>
  <c r="K10" i="8"/>
  <c r="K5" i="8"/>
  <c r="J5" i="8"/>
  <c r="C17" i="13" l="1"/>
  <c r="D17" i="13"/>
  <c r="F17" i="13" s="1"/>
  <c r="F5" i="8"/>
  <c r="D17" i="8"/>
  <c r="E33" i="13"/>
  <c r="F33" i="13"/>
  <c r="Q62" i="14"/>
  <c r="E33" i="15"/>
  <c r="J17" i="15"/>
  <c r="J17" i="13"/>
  <c r="F33" i="15"/>
  <c r="F17" i="15"/>
  <c r="K17" i="13"/>
  <c r="E17" i="13"/>
  <c r="E6" i="13"/>
  <c r="J33" i="15"/>
  <c r="K33" i="15"/>
  <c r="K17" i="15"/>
  <c r="E17" i="15"/>
  <c r="P17" i="13"/>
  <c r="O17" i="13"/>
  <c r="K33" i="13"/>
  <c r="J33" i="13"/>
  <c r="L53" i="11" l="1"/>
  <c r="M53" i="11"/>
  <c r="M35" i="11"/>
  <c r="M52" i="11" s="1"/>
  <c r="M68" i="11" s="1"/>
  <c r="L35" i="11"/>
  <c r="L52" i="11" s="1"/>
  <c r="L68" i="11" s="1"/>
  <c r="M18" i="11"/>
  <c r="L18" i="11"/>
  <c r="K53" i="11"/>
  <c r="J53" i="11"/>
  <c r="J69" i="11" s="1"/>
  <c r="I53" i="11"/>
  <c r="I69" i="11" s="1"/>
  <c r="H53" i="11"/>
  <c r="H69" i="11" s="1"/>
  <c r="G53" i="11"/>
  <c r="F53" i="11"/>
  <c r="E53" i="11"/>
  <c r="E69" i="11" s="1"/>
  <c r="D53" i="11"/>
  <c r="D69" i="11" s="1"/>
  <c r="C53" i="11"/>
  <c r="K52" i="11"/>
  <c r="K68" i="11" s="1"/>
  <c r="J52" i="11"/>
  <c r="I52" i="11"/>
  <c r="H52" i="11"/>
  <c r="H68" i="11" s="1"/>
  <c r="G52" i="11"/>
  <c r="G68" i="11" s="1"/>
  <c r="F52" i="11"/>
  <c r="F68" i="11" s="1"/>
  <c r="E52" i="11"/>
  <c r="D52" i="11"/>
  <c r="C35" i="11"/>
  <c r="C52" i="11" s="1"/>
  <c r="B35" i="11"/>
  <c r="C18" i="11"/>
  <c r="B18" i="11"/>
  <c r="B53" i="10"/>
  <c r="C53" i="10"/>
  <c r="D53" i="10"/>
  <c r="E53" i="10"/>
  <c r="F53" i="10"/>
  <c r="G53" i="10"/>
  <c r="H53" i="10"/>
  <c r="I53" i="10"/>
  <c r="J53" i="10"/>
  <c r="K53" i="10"/>
  <c r="C52" i="10"/>
  <c r="D52" i="10"/>
  <c r="E52" i="10"/>
  <c r="F52" i="10"/>
  <c r="G52" i="10"/>
  <c r="H52" i="10"/>
  <c r="I52" i="10"/>
  <c r="J52" i="10"/>
  <c r="K52" i="10"/>
  <c r="B35" i="10"/>
  <c r="C35" i="10"/>
  <c r="C18" i="10"/>
  <c r="B18" i="10"/>
  <c r="J33" i="8" l="1"/>
  <c r="K33" i="8"/>
  <c r="E33" i="8"/>
  <c r="F33" i="8"/>
  <c r="P17" i="8"/>
  <c r="O17" i="8"/>
  <c r="K17" i="8"/>
  <c r="J17" i="8"/>
  <c r="F17" i="8"/>
  <c r="E17" i="8"/>
  <c r="R55" i="6" l="1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B64" i="6"/>
  <c r="O49" i="6"/>
  <c r="P49" i="6"/>
  <c r="Q49" i="6"/>
  <c r="R49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R46" i="6" l="1"/>
  <c r="Q30" i="6" l="1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R30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M62" i="6" l="1"/>
  <c r="M77" i="6"/>
  <c r="B77" i="6"/>
  <c r="B62" i="6"/>
  <c r="N77" i="6"/>
  <c r="N62" i="6"/>
  <c r="Q77" i="6"/>
  <c r="Q62" i="6"/>
  <c r="O77" i="6"/>
  <c r="O62" i="6"/>
  <c r="P62" i="6"/>
  <c r="P77" i="6"/>
  <c r="G77" i="6"/>
  <c r="G62" i="6"/>
  <c r="H77" i="6"/>
  <c r="H62" i="6"/>
  <c r="C77" i="6"/>
  <c r="C62" i="6"/>
  <c r="D62" i="6"/>
  <c r="D77" i="6"/>
  <c r="E62" i="6"/>
  <c r="E77" i="6"/>
  <c r="F77" i="6"/>
  <c r="F62" i="6"/>
  <c r="R62" i="6"/>
  <c r="R77" i="6"/>
  <c r="I77" i="6"/>
  <c r="I62" i="6"/>
  <c r="J62" i="6"/>
  <c r="J77" i="6"/>
  <c r="K77" i="6"/>
  <c r="K62" i="6"/>
  <c r="L62" i="6"/>
  <c r="L77" i="6"/>
  <c r="B65" i="6"/>
  <c r="B50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</calcChain>
</file>

<file path=xl/sharedStrings.xml><?xml version="1.0" encoding="utf-8"?>
<sst xmlns="http://schemas.openxmlformats.org/spreadsheetml/2006/main" count="580" uniqueCount="85">
  <si>
    <t>Σύνολο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</si>
  <si>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</si>
  <si>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</si>
  <si>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</si>
  <si>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</si>
  <si>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</si>
  <si>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</si>
  <si>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</si>
  <si>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</si>
  <si>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</si>
  <si>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</si>
  <si>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</si>
  <si>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</si>
  <si>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Tρέχον έτος </t>
  </si>
  <si>
    <t>Nυμφαία</t>
  </si>
  <si>
    <t>Νίκη</t>
  </si>
  <si>
    <t>Κρυσταλλoπηγή</t>
  </si>
  <si>
    <t>Αγ. Κωνσταντίνος</t>
  </si>
  <si>
    <t>Ορμένιο</t>
  </si>
  <si>
    <t>Κυπρίνος</t>
  </si>
  <si>
    <t>Καστανιές</t>
  </si>
  <si>
    <t>Κήποι</t>
  </si>
  <si>
    <t>Δοϊράνη</t>
  </si>
  <si>
    <t>Εύζωνοι</t>
  </si>
  <si>
    <t>Κακαβιά</t>
  </si>
  <si>
    <t>Μέρτζανη</t>
  </si>
  <si>
    <t>Εξοχή</t>
  </si>
  <si>
    <t>Προμαχώνας</t>
  </si>
  <si>
    <t>Σαγιάδα</t>
  </si>
  <si>
    <t>Πηγή: Μεθοριακοί  σταθμοί – Επεξεργασία: INSETE Intelligence</t>
  </si>
  <si>
    <t>Aλβανία</t>
  </si>
  <si>
    <t>Βουλγαρία</t>
  </si>
  <si>
    <t>Τουρκία</t>
  </si>
  <si>
    <t>Βλ. Παράρτημα</t>
  </si>
  <si>
    <t>Πίνακας 6. Οδικές αφίξεις ανά χώρα προέλευσης</t>
  </si>
  <si>
    <t>Βόρεια Μακεδονία</t>
  </si>
  <si>
    <t>Αθήνα</t>
  </si>
  <si>
    <t>Θεσσαλονίκη</t>
  </si>
  <si>
    <t>Ρόδος</t>
  </si>
  <si>
    <t>Κως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</si>
  <si>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</si>
  <si>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</si>
  <si>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</si>
  <si>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</si>
  <si>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</si>
  <si>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</si>
  <si>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</si>
  <si>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</si>
  <si>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Σάμος</t>
  </si>
  <si>
    <t>Σκιάθος</t>
  </si>
  <si>
    <t>Καβάλα</t>
  </si>
  <si>
    <t>Μυτιλήνη</t>
  </si>
  <si>
    <t>Πηγή: Υπηρεσία Πολιτικής Αεροπορίας (ΥΠΑ)  και Διεθνής  Αερολιμένας Αθηνών (ΔΑΑ) - Επεξεργασία: INSETE Intelligence</t>
  </si>
  <si>
    <t>Περιφερειακά αεροδρόμια</t>
  </si>
  <si>
    <t>Δωδεκάνησα</t>
  </si>
  <si>
    <t>Πίνακας 2. Διεθνείς αεροπορικές αφίξεις ανά γεωγραφική ενότητα</t>
  </si>
  <si>
    <t>Κυκλάδες</t>
  </si>
  <si>
    <t>Κρήτη</t>
  </si>
  <si>
    <t>Ιόνια Νησιά</t>
  </si>
  <si>
    <t>Γεωγραφική ενότητα</t>
  </si>
  <si>
    <t>Χώρες</t>
  </si>
  <si>
    <t>Πίνακας 4. Αεροπορικές αφίξεις εσωτερικού ανά γεωγραφική ενότητα</t>
  </si>
  <si>
    <t>Χώρες 
Ζώνης Ευρώ</t>
  </si>
  <si>
    <t>εκ των οποίων</t>
  </si>
  <si>
    <t>Χώρες εκτός Ζώνης Ευρώ</t>
  </si>
  <si>
    <t>Λοιπές Χώρες</t>
  </si>
  <si>
    <t>Σύνολο 
Έρ. Συνόρων</t>
  </si>
  <si>
    <t>Γαλλία</t>
  </si>
  <si>
    <t>Γερμανία</t>
  </si>
  <si>
    <t>Ην. Βασίλειο</t>
  </si>
  <si>
    <t>ΗΠΑ</t>
  </si>
  <si>
    <t>Ρωσία</t>
  </si>
  <si>
    <t xml:space="preserve">Πίνακας 7. Αφίξεις σε χιλιάδες </t>
  </si>
  <si>
    <t>Πηγή:  Τράπεζα της Ελλάδας - Επεξεργασία στοιχείων: INSETE Intelligence</t>
  </si>
  <si>
    <t>Κρουαζιέρες</t>
  </si>
  <si>
    <t>Πίνακας 8. Εισπράξεις σε εκατομμύρια €</t>
  </si>
  <si>
    <t>Χώρες ΕΕ-27</t>
  </si>
  <si>
    <t>Tρέχον έτος</t>
  </si>
  <si>
    <t>Πίνακας 1. Διεθνείς αεροπορικές αφίξεις στα κυριότερα αεροδρόμια, Ιούνιος 2022</t>
  </si>
  <si>
    <t>Δ2022/21</t>
  </si>
  <si>
    <t>Δ2022/19</t>
  </si>
  <si>
    <t>Πίνακας 3. Αεροπορικές αφίξεις εσωτερικού στα κυριότερα αεροδρόμια, Ιούνιος 2022</t>
  </si>
  <si>
    <t>Πίνακας 5. Οδικές αφίξεις, Ιούνιος 2022</t>
  </si>
  <si>
    <t>Δ2022/2021</t>
  </si>
  <si>
    <t>Δ2022/2019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</si>
</sst>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61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theme="0"/>
      <name val="Verdana"/>
      <family val="2"/>
      <charset val="161"/>
    </font>
    <font>
      <sz val="8"/>
      <color theme="3" tint="-0.499984740745262"/>
      <name val="Verdana"/>
      <family val="2"/>
      <charset val="161"/>
    </font>
    <font>
      <b/>
      <sz val="8"/>
      <color theme="3" tint="-0.499984740745262"/>
      <name val="Verdana"/>
      <family val="2"/>
    </font>
    <font>
      <b/>
      <sz val="8"/>
      <color theme="3" tint="-0.499984740745262"/>
      <name val="Verdana"/>
      <family val="2"/>
      <charset val="161"/>
    </font>
    <font>
      <sz val="8"/>
      <color theme="4" tint="0.39997558519241921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Arial"/>
      <family val="2"/>
      <charset val="161"/>
    </font>
    <font>
      <b/>
      <sz val="9"/>
      <color theme="0"/>
      <name val="Verdana"/>
      <family val="2"/>
      <charset val="161"/>
    </font>
    <font>
      <sz val="9"/>
      <color theme="3" tint="-0.499984740745262"/>
      <name val="Verdana"/>
      <family val="2"/>
      <charset val="161"/>
    </font>
    <font>
      <b/>
      <sz val="9"/>
      <color theme="3" tint="-0.499984740745262"/>
      <name val="Verdana"/>
      <family val="2"/>
      <charset val="161"/>
    </font>
    <font>
      <b/>
      <sz val="9"/>
      <color theme="1"/>
      <name val="Arial"/>
      <family val="2"/>
      <charset val="161"/>
    </font>
    <font>
      <sz val="9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249977111117893"/>
        <bgColor theme="4"/>
      </patternFill>
    </fill>
  </fills>
  <borders count="7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rgb="FF0070C0"/>
      </right>
      <top/>
      <bottom style="double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5" fillId="4" borderId="0" applyNumberFormat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2" applyFont="1" applyAlignment="1">
      <alignment horizontal="left" readingOrder="1"/>
    </xf>
    <xf numFmtId="0" fontId="8" fillId="0" borderId="0" xfId="0" applyFont="1" applyAlignment="1">
      <alignment horizontal="right"/>
    </xf>
    <xf numFmtId="0" fontId="11" fillId="0" borderId="0" xfId="2" applyFont="1" applyAlignment="1">
      <alignment horizontal="right"/>
    </xf>
    <xf numFmtId="0" fontId="11" fillId="0" borderId="0" xfId="2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/>
    </xf>
    <xf numFmtId="0" fontId="17" fillId="0" borderId="0" xfId="0" applyFont="1"/>
    <xf numFmtId="0" fontId="18" fillId="5" borderId="0" xfId="5" applyFont="1" applyFill="1" applyBorder="1" applyAlignment="1">
      <alignment horizontal="left" vertical="center"/>
    </xf>
    <xf numFmtId="0" fontId="18" fillId="6" borderId="1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/>
    </xf>
    <xf numFmtId="0" fontId="18" fillId="6" borderId="2" xfId="5" applyFont="1" applyFill="1" applyBorder="1" applyAlignment="1">
      <alignment horizontal="center" vertical="center"/>
    </xf>
    <xf numFmtId="9" fontId="19" fillId="2" borderId="0" xfId="1" applyFont="1" applyFill="1" applyBorder="1" applyAlignment="1">
      <alignment vertical="center"/>
    </xf>
    <xf numFmtId="3" fontId="19" fillId="2" borderId="0" xfId="1" applyNumberFormat="1" applyFont="1" applyFill="1" applyBorder="1" applyAlignment="1">
      <alignment horizontal="center" vertical="center"/>
    </xf>
    <xf numFmtId="3" fontId="2" fillId="0" borderId="0" xfId="0" applyNumberFormat="1" applyFont="1"/>
    <xf numFmtId="9" fontId="19" fillId="0" borderId="0" xfId="1" applyFont="1" applyBorder="1" applyAlignment="1">
      <alignment vertical="center"/>
    </xf>
    <xf numFmtId="3" fontId="19" fillId="0" borderId="0" xfId="1" applyNumberFormat="1" applyFont="1" applyBorder="1" applyAlignment="1">
      <alignment horizontal="center" vertical="center"/>
    </xf>
    <xf numFmtId="1" fontId="2" fillId="0" borderId="0" xfId="0" applyNumberFormat="1" applyFont="1"/>
    <xf numFmtId="9" fontId="20" fillId="2" borderId="0" xfId="1" applyFont="1" applyFill="1" applyBorder="1" applyAlignment="1">
      <alignment vertical="center"/>
    </xf>
    <xf numFmtId="3" fontId="20" fillId="2" borderId="0" xfId="1" applyNumberFormat="1" applyFont="1" applyFill="1" applyBorder="1" applyAlignment="1">
      <alignment horizontal="center" vertical="center"/>
    </xf>
    <xf numFmtId="9" fontId="21" fillId="2" borderId="0" xfId="1" applyFont="1" applyFill="1" applyBorder="1" applyAlignment="1">
      <alignment vertical="center"/>
    </xf>
    <xf numFmtId="3" fontId="16" fillId="0" borderId="0" xfId="0" applyNumberFormat="1" applyFont="1"/>
    <xf numFmtId="0" fontId="16" fillId="0" borderId="0" xfId="0" applyFont="1"/>
    <xf numFmtId="9" fontId="21" fillId="0" borderId="0" xfId="1" applyFont="1" applyBorder="1" applyAlignment="1">
      <alignment vertical="center"/>
    </xf>
    <xf numFmtId="3" fontId="21" fillId="0" borderId="0" xfId="1" applyNumberFormat="1" applyFont="1" applyBorder="1" applyAlignment="1">
      <alignment horizontal="center" vertical="center"/>
    </xf>
    <xf numFmtId="1" fontId="16" fillId="0" borderId="0" xfId="0" applyNumberFormat="1" applyFont="1"/>
    <xf numFmtId="3" fontId="9" fillId="0" borderId="0" xfId="0" applyNumberFormat="1" applyFont="1" applyAlignment="1">
      <alignment horizontal="center"/>
    </xf>
    <xf numFmtId="164" fontId="19" fillId="2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164" fontId="21" fillId="2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/>
    </xf>
    <xf numFmtId="0" fontId="22" fillId="0" borderId="0" xfId="2" applyFont="1" applyAlignment="1">
      <alignment horizontal="left" readingOrder="1"/>
    </xf>
    <xf numFmtId="0" fontId="12" fillId="0" borderId="0" xfId="0" applyFont="1" applyAlignment="1">
      <alignment horizontal="center"/>
    </xf>
    <xf numFmtId="0" fontId="18" fillId="6" borderId="0" xfId="5" applyFont="1" applyFill="1" applyBorder="1" applyAlignment="1">
      <alignment horizontal="center" vertical="center" wrapText="1"/>
    </xf>
    <xf numFmtId="0" fontId="18" fillId="5" borderId="0" xfId="5" applyFont="1" applyFill="1" applyBorder="1" applyAlignment="1">
      <alignment vertical="center"/>
    </xf>
    <xf numFmtId="3" fontId="9" fillId="3" borderId="0" xfId="0" applyNumberFormat="1" applyFont="1" applyFill="1"/>
    <xf numFmtId="3" fontId="9" fillId="3" borderId="0" xfId="1" applyNumberFormat="1" applyFont="1" applyFill="1" applyBorder="1" applyAlignment="1">
      <alignment horizontal="center"/>
    </xf>
    <xf numFmtId="164" fontId="9" fillId="3" borderId="0" xfId="1" applyNumberFormat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/>
    </xf>
    <xf numFmtId="164" fontId="19" fillId="0" borderId="4" xfId="1" applyNumberFormat="1" applyFont="1" applyBorder="1" applyAlignment="1">
      <alignment horizontal="center" vertical="center"/>
    </xf>
    <xf numFmtId="164" fontId="19" fillId="2" borderId="4" xfId="1" applyNumberFormat="1" applyFont="1" applyFill="1" applyBorder="1" applyAlignment="1">
      <alignment horizontal="center" vertical="center"/>
    </xf>
    <xf numFmtId="164" fontId="21" fillId="0" borderId="0" xfId="1" applyNumberFormat="1" applyFont="1" applyBorder="1" applyAlignment="1">
      <alignment horizontal="center" vertical="center"/>
    </xf>
    <xf numFmtId="164" fontId="21" fillId="0" borderId="4" xfId="1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5" borderId="0" xfId="5" applyFont="1" applyFill="1" applyBorder="1" applyAlignment="1">
      <alignment horizontal="left" vertical="center"/>
    </xf>
    <xf numFmtId="0" fontId="25" fillId="6" borderId="1" xfId="5" applyFont="1" applyFill="1" applyBorder="1" applyAlignment="1">
      <alignment horizontal="center" vertical="center"/>
    </xf>
    <xf numFmtId="0" fontId="25" fillId="6" borderId="0" xfId="5" applyFont="1" applyFill="1" applyBorder="1" applyAlignment="1">
      <alignment horizontal="center" vertical="center"/>
    </xf>
    <xf numFmtId="0" fontId="25" fillId="6" borderId="2" xfId="5" applyFont="1" applyFill="1" applyBorder="1" applyAlignment="1">
      <alignment horizontal="center" vertical="center"/>
    </xf>
    <xf numFmtId="9" fontId="26" fillId="2" borderId="0" xfId="1" applyFont="1" applyFill="1" applyBorder="1" applyAlignment="1">
      <alignment vertical="center"/>
    </xf>
    <xf numFmtId="3" fontId="26" fillId="2" borderId="0" xfId="1" applyNumberFormat="1" applyFont="1" applyFill="1" applyBorder="1" applyAlignment="1">
      <alignment horizontal="center" vertical="center"/>
    </xf>
    <xf numFmtId="9" fontId="26" fillId="0" borderId="0" xfId="1" applyFont="1" applyBorder="1" applyAlignment="1">
      <alignment vertical="center"/>
    </xf>
    <xf numFmtId="3" fontId="26" fillId="0" borderId="0" xfId="1" applyNumberFormat="1" applyFont="1" applyBorder="1" applyAlignment="1">
      <alignment horizontal="center" vertical="center"/>
    </xf>
    <xf numFmtId="9" fontId="27" fillId="2" borderId="0" xfId="1" applyFont="1" applyFill="1" applyBorder="1" applyAlignment="1">
      <alignment vertical="center"/>
    </xf>
    <xf numFmtId="3" fontId="27" fillId="2" borderId="0" xfId="1" applyNumberFormat="1" applyFont="1" applyFill="1" applyBorder="1" applyAlignment="1">
      <alignment horizontal="center" vertical="center"/>
    </xf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9" fontId="27" fillId="0" borderId="0" xfId="1" applyFont="1" applyBorder="1" applyAlignment="1">
      <alignment vertical="center"/>
    </xf>
    <xf numFmtId="3" fontId="27" fillId="0" borderId="0" xfId="1" applyNumberFormat="1" applyFont="1" applyBorder="1" applyAlignment="1">
      <alignment horizontal="center" vertical="center"/>
    </xf>
    <xf numFmtId="3" fontId="28" fillId="0" borderId="0" xfId="0" applyNumberFormat="1" applyFont="1"/>
    <xf numFmtId="3" fontId="28" fillId="0" borderId="0" xfId="0" applyNumberFormat="1" applyFont="1" applyAlignment="1">
      <alignment horizontal="center"/>
    </xf>
    <xf numFmtId="164" fontId="26" fillId="2" borderId="0" xfId="1" applyNumberFormat="1" applyFont="1" applyFill="1" applyBorder="1" applyAlignment="1">
      <alignment horizontal="center" vertical="center"/>
    </xf>
    <xf numFmtId="164" fontId="26" fillId="0" borderId="0" xfId="1" applyNumberFormat="1" applyFont="1" applyBorder="1" applyAlignment="1">
      <alignment horizontal="center" vertical="center"/>
    </xf>
    <xf numFmtId="164" fontId="27" fillId="2" borderId="0" xfId="1" applyNumberFormat="1" applyFont="1" applyFill="1" applyBorder="1" applyAlignment="1">
      <alignment horizontal="center" vertical="center"/>
    </xf>
    <xf numFmtId="164" fontId="28" fillId="0" borderId="0" xfId="1" applyNumberFormat="1" applyFont="1" applyFill="1" applyBorder="1" applyAlignment="1">
      <alignment horizontal="right"/>
    </xf>
    <xf numFmtId="164" fontId="28" fillId="0" borderId="0" xfId="1" applyNumberFormat="1" applyFont="1" applyFill="1" applyBorder="1" applyAlignment="1">
      <alignment horizontal="center"/>
    </xf>
    <xf numFmtId="0" fontId="29" fillId="0" borderId="0" xfId="2" applyFont="1" applyAlignment="1">
      <alignment horizontal="right"/>
    </xf>
    <xf numFmtId="0" fontId="29" fillId="0" borderId="0" xfId="2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/>
    <xf numFmtId="1" fontId="24" fillId="0" borderId="0" xfId="0" applyNumberFormat="1" applyFont="1" applyAlignment="1">
      <alignment horizontal="center"/>
    </xf>
    <xf numFmtId="9" fontId="26" fillId="0" borderId="5" xfId="1" applyFont="1" applyBorder="1" applyAlignment="1">
      <alignment vertical="center"/>
    </xf>
    <xf numFmtId="3" fontId="26" fillId="0" borderId="5" xfId="1" applyNumberFormat="1" applyFont="1" applyBorder="1" applyAlignment="1">
      <alignment horizontal="center" vertical="center"/>
    </xf>
    <xf numFmtId="9" fontId="27" fillId="2" borderId="5" xfId="1" applyFont="1" applyFill="1" applyBorder="1" applyAlignment="1">
      <alignment vertical="center"/>
    </xf>
    <xf numFmtId="3" fontId="27" fillId="2" borderId="5" xfId="1" applyNumberFormat="1" applyFont="1" applyFill="1" applyBorder="1" applyAlignment="1">
      <alignment horizontal="center" vertical="center"/>
    </xf>
    <xf numFmtId="164" fontId="26" fillId="0" borderId="5" xfId="1" applyNumberFormat="1" applyFont="1" applyBorder="1" applyAlignment="1">
      <alignment horizontal="center" vertical="center"/>
    </xf>
    <xf numFmtId="9" fontId="19" fillId="2" borderId="5" xfId="1" applyFont="1" applyFill="1" applyBorder="1" applyAlignment="1">
      <alignment vertical="center"/>
    </xf>
    <xf numFmtId="3" fontId="19" fillId="2" borderId="5" xfId="1" applyNumberFormat="1" applyFont="1" applyFill="1" applyBorder="1" applyAlignment="1">
      <alignment horizontal="center" vertical="center"/>
    </xf>
    <xf numFmtId="164" fontId="19" fillId="2" borderId="5" xfId="1" applyNumberFormat="1" applyFont="1" applyFill="1" applyBorder="1" applyAlignment="1">
      <alignment horizontal="center" vertical="center"/>
    </xf>
    <xf numFmtId="164" fontId="19" fillId="2" borderId="6" xfId="1" applyNumberFormat="1" applyFont="1" applyFill="1" applyBorder="1" applyAlignment="1">
      <alignment horizontal="center" vertical="center"/>
    </xf>
    <xf numFmtId="9" fontId="19" fillId="0" borderId="5" xfId="1" applyFont="1" applyBorder="1" applyAlignment="1">
      <alignment vertical="center"/>
    </xf>
    <xf numFmtId="3" fontId="19" fillId="0" borderId="5" xfId="1" applyNumberFormat="1" applyFont="1" applyBorder="1" applyAlignment="1">
      <alignment horizontal="center" vertical="center"/>
    </xf>
    <xf numFmtId="9" fontId="21" fillId="2" borderId="5" xfId="1" applyFont="1" applyFill="1" applyBorder="1" applyAlignment="1">
      <alignment vertical="center"/>
    </xf>
    <xf numFmtId="3" fontId="21" fillId="2" borderId="5" xfId="1" applyNumberFormat="1" applyFont="1" applyFill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0" fontId="18" fillId="6" borderId="1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/>
    </xf>
    <xf numFmtId="0" fontId="18" fillId="6" borderId="2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wrapText="1"/>
    </xf>
    <xf numFmtId="0" fontId="18" fillId="6" borderId="3" xfId="5" applyFont="1" applyFill="1" applyBorder="1" applyAlignment="1">
      <alignment horizontal="center" vertical="center" wrapText="1"/>
    </xf>
  </cellXfs>
  <cellStyles count="6">
    <cellStyle name="Good" xfId="5" builtinId="26"/>
    <cellStyle name="Normal" xfId="0" builtinId="0"/>
    <cellStyle name="Normal 2" xfId="4" xr:uid="{00000000-0005-0000-0000-000001000000}"/>
    <cellStyle name="Normal 3" xfId="3" xr:uid="{00000000-0005-0000-0000-000002000000}"/>
    <cellStyle name="Normal 4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6D9A-2D1E-484C-B9A2-A0AA3C9F530F}">
  <sheetPr>
    <pageSetUpPr fitToPage="1"/>
  </sheetPr>
  <dimension ref="A1:T89"/>
  <sheetViews>
    <sheetView showGridLines="0" showZeros="0" tabSelected="1" zoomScale="80" zoomScaleNormal="80" workbookViewId="0"/>
  </sheetViews>
  <sheetFormatPr defaultColWidth="9.140625" defaultRowHeight="15" customHeight="1" x14ac:dyDescent="0.25"/>
  <cols>
    <col min="1" max="1" width="13.7109375" style="88" customWidth="1"/>
    <col min="2" max="2" width="11.140625" style="63" bestFit="1" customWidth="1"/>
    <col min="3" max="3" width="13.5703125" style="63" bestFit="1" customWidth="1"/>
    <col min="4" max="8" width="11.140625" style="63" bestFit="1" customWidth="1"/>
    <col min="9" max="14" width="10.7109375" style="63" customWidth="1"/>
    <col min="15" max="17" width="12.7109375" style="63" customWidth="1"/>
    <col min="18" max="18" width="12.28515625" style="63" bestFit="1" customWidth="1"/>
    <col min="19" max="19" width="11.28515625" customWidth="1"/>
    <col min="20" max="20" width="11.85546875" customWidth="1"/>
  </cols>
  <sheetData>
    <row r="1" spans="1:20" s="1" customFormat="1" ht="21" customHeight="1" x14ac:dyDescent="0.3">
      <c r="A1" s="61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  <c r="R1" s="63"/>
    </row>
    <row r="2" spans="1:20" s="2" customFormat="1" ht="13.5" customHeight="1" x14ac:dyDescent="0.25">
      <c r="A2" s="64">
        <v>2022</v>
      </c>
      <c r="B2" s="65" t="s">
        <v>36</v>
      </c>
      <c r="C2" s="66" t="s">
        <v>37</v>
      </c>
      <c r="D2" s="66" t="s">
        <v>38</v>
      </c>
      <c r="E2" s="66" t="s">
        <v>39</v>
      </c>
      <c r="F2" s="65" t="s">
        <v>40</v>
      </c>
      <c r="G2" s="66" t="s">
        <v>41</v>
      </c>
      <c r="H2" s="66" t="s">
        <v>42</v>
      </c>
      <c r="I2" s="66" t="s">
        <v>43</v>
      </c>
      <c r="J2" s="67" t="s">
        <v>44</v>
      </c>
      <c r="K2" s="65" t="s">
        <v>45</v>
      </c>
      <c r="L2" s="66" t="s">
        <v>46</v>
      </c>
      <c r="M2" s="66" t="s">
        <v>47</v>
      </c>
      <c r="N2" s="65" t="s">
        <v>48</v>
      </c>
      <c r="O2" s="66" t="s">
        <v>49</v>
      </c>
      <c r="P2" s="66" t="s">
        <v>50</v>
      </c>
      <c r="Q2" s="66" t="s">
        <v>51</v>
      </c>
      <c r="R2" s="67" t="s">
        <v>0</v>
      </c>
    </row>
    <row r="3" spans="1:20" s="3" customFormat="1" ht="14.1" customHeight="1" x14ac:dyDescent="0.25">
      <c r="A3" s="68" t="s">
        <v>1</v>
      </c>
      <c r="B3" s="69">
        <v>123665</v>
      </c>
      <c r="C3" s="69">
        <v>53247</v>
      </c>
      <c r="D3" s="69">
        <v>0</v>
      </c>
      <c r="E3" s="69">
        <v>0</v>
      </c>
      <c r="F3" s="69">
        <v>743</v>
      </c>
      <c r="G3" s="69">
        <v>524</v>
      </c>
      <c r="H3" s="69">
        <v>49</v>
      </c>
      <c r="I3" s="69">
        <v>0</v>
      </c>
      <c r="J3" s="69">
        <v>0</v>
      </c>
      <c r="K3" s="69">
        <v>0</v>
      </c>
      <c r="L3" s="69">
        <v>1</v>
      </c>
      <c r="M3" s="69">
        <v>0</v>
      </c>
      <c r="N3" s="69">
        <v>0</v>
      </c>
      <c r="O3" s="69">
        <v>0</v>
      </c>
      <c r="P3" s="69">
        <v>3</v>
      </c>
      <c r="Q3" s="69">
        <v>0</v>
      </c>
      <c r="R3" s="69">
        <f t="shared" ref="R3:R14" si="0">SUM(B3:Q3)</f>
        <v>178232</v>
      </c>
      <c r="S3" s="32"/>
    </row>
    <row r="4" spans="1:20" s="3" customFormat="1" ht="14.1" customHeight="1" x14ac:dyDescent="0.25">
      <c r="A4" s="70" t="s">
        <v>2</v>
      </c>
      <c r="B4" s="71">
        <v>158186</v>
      </c>
      <c r="C4" s="71">
        <v>62663</v>
      </c>
      <c r="D4" s="71">
        <v>0</v>
      </c>
      <c r="E4" s="71">
        <v>0</v>
      </c>
      <c r="F4" s="71">
        <v>538</v>
      </c>
      <c r="G4" s="71">
        <v>899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1">
        <v>0</v>
      </c>
      <c r="O4" s="71">
        <v>0</v>
      </c>
      <c r="P4" s="71">
        <v>1</v>
      </c>
      <c r="Q4" s="71">
        <v>0</v>
      </c>
      <c r="R4" s="71">
        <f t="shared" si="0"/>
        <v>222287</v>
      </c>
      <c r="S4" s="32"/>
      <c r="T4" s="35"/>
    </row>
    <row r="5" spans="1:20" s="3" customFormat="1" ht="14.1" customHeight="1" x14ac:dyDescent="0.25">
      <c r="A5" s="68" t="s">
        <v>3</v>
      </c>
      <c r="B5" s="69">
        <v>216194</v>
      </c>
      <c r="C5" s="69">
        <v>94863</v>
      </c>
      <c r="D5" s="69">
        <v>3856</v>
      </c>
      <c r="E5" s="69">
        <v>683</v>
      </c>
      <c r="F5" s="69">
        <v>8030</v>
      </c>
      <c r="G5" s="69">
        <v>6495</v>
      </c>
      <c r="H5" s="69">
        <v>3895</v>
      </c>
      <c r="I5" s="69">
        <v>253</v>
      </c>
      <c r="J5" s="69">
        <v>338</v>
      </c>
      <c r="K5" s="69">
        <v>504</v>
      </c>
      <c r="L5" s="69">
        <v>531</v>
      </c>
      <c r="M5" s="69">
        <v>2425</v>
      </c>
      <c r="N5" s="69">
        <v>0</v>
      </c>
      <c r="O5" s="69">
        <v>0</v>
      </c>
      <c r="P5" s="69">
        <v>0</v>
      </c>
      <c r="Q5" s="69">
        <v>0</v>
      </c>
      <c r="R5" s="69">
        <f t="shared" si="0"/>
        <v>338067</v>
      </c>
      <c r="S5" s="32"/>
    </row>
    <row r="6" spans="1:20" s="3" customFormat="1" ht="14.1" customHeight="1" x14ac:dyDescent="0.25">
      <c r="A6" s="70" t="s">
        <v>4</v>
      </c>
      <c r="B6" s="71">
        <v>400590</v>
      </c>
      <c r="C6" s="71">
        <v>160016</v>
      </c>
      <c r="D6" s="71">
        <v>111834</v>
      </c>
      <c r="E6" s="71">
        <v>32383</v>
      </c>
      <c r="F6" s="71">
        <v>178340</v>
      </c>
      <c r="G6" s="71">
        <v>65500</v>
      </c>
      <c r="H6" s="71">
        <v>65233</v>
      </c>
      <c r="I6" s="71">
        <v>12204</v>
      </c>
      <c r="J6" s="71">
        <v>6101</v>
      </c>
      <c r="K6" s="71">
        <v>11365</v>
      </c>
      <c r="L6" s="71">
        <v>17043</v>
      </c>
      <c r="M6" s="71">
        <v>36100</v>
      </c>
      <c r="N6" s="71">
        <v>2037</v>
      </c>
      <c r="O6" s="71">
        <v>620</v>
      </c>
      <c r="P6" s="71">
        <v>1183</v>
      </c>
      <c r="Q6" s="71">
        <v>569</v>
      </c>
      <c r="R6" s="71">
        <f t="shared" si="0"/>
        <v>1101118</v>
      </c>
      <c r="S6" s="32"/>
      <c r="T6" s="35"/>
    </row>
    <row r="7" spans="1:20" s="3" customFormat="1" ht="14.1" customHeight="1" x14ac:dyDescent="0.25">
      <c r="A7" s="68" t="s">
        <v>5</v>
      </c>
      <c r="B7" s="69">
        <v>521085</v>
      </c>
      <c r="C7" s="69">
        <v>202879</v>
      </c>
      <c r="D7" s="69">
        <v>301259</v>
      </c>
      <c r="E7" s="69">
        <v>147440</v>
      </c>
      <c r="F7" s="69">
        <v>376137</v>
      </c>
      <c r="G7" s="69">
        <v>151378</v>
      </c>
      <c r="H7" s="69">
        <v>170353</v>
      </c>
      <c r="I7" s="69">
        <v>93449</v>
      </c>
      <c r="J7" s="69">
        <v>38385</v>
      </c>
      <c r="K7" s="69">
        <v>39904</v>
      </c>
      <c r="L7" s="69">
        <v>44224</v>
      </c>
      <c r="M7" s="69">
        <v>81770</v>
      </c>
      <c r="N7" s="69">
        <v>15508</v>
      </c>
      <c r="O7" s="69">
        <v>23494</v>
      </c>
      <c r="P7" s="69">
        <v>9269</v>
      </c>
      <c r="Q7" s="69">
        <v>6386</v>
      </c>
      <c r="R7" s="69">
        <f t="shared" si="0"/>
        <v>2222920</v>
      </c>
      <c r="S7" s="32"/>
    </row>
    <row r="8" spans="1:20" s="3" customFormat="1" ht="14.1" customHeight="1" x14ac:dyDescent="0.25">
      <c r="A8" s="70" t="s">
        <v>6</v>
      </c>
      <c r="B8" s="71">
        <v>647204</v>
      </c>
      <c r="C8" s="71">
        <v>235184</v>
      </c>
      <c r="D8" s="71">
        <v>436909</v>
      </c>
      <c r="E8" s="71">
        <v>211621</v>
      </c>
      <c r="F8" s="71">
        <v>536427</v>
      </c>
      <c r="G8" s="71">
        <v>229121</v>
      </c>
      <c r="H8" s="71">
        <v>299785</v>
      </c>
      <c r="I8" s="71">
        <v>166676</v>
      </c>
      <c r="J8" s="71">
        <v>65580</v>
      </c>
      <c r="K8" s="71">
        <v>67870</v>
      </c>
      <c r="L8" s="71">
        <v>103062</v>
      </c>
      <c r="M8" s="71">
        <v>136878</v>
      </c>
      <c r="N8" s="71">
        <v>26948</v>
      </c>
      <c r="O8" s="71">
        <v>42440</v>
      </c>
      <c r="P8" s="71">
        <v>21402</v>
      </c>
      <c r="Q8" s="71">
        <v>10619</v>
      </c>
      <c r="R8" s="71">
        <f t="shared" si="0"/>
        <v>3237726</v>
      </c>
      <c r="S8" s="32"/>
      <c r="T8" s="35"/>
    </row>
    <row r="9" spans="1:20" s="3" customFormat="1" ht="14.1" customHeight="1" x14ac:dyDescent="0.25">
      <c r="A9" s="68" t="s">
        <v>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>
        <f t="shared" si="0"/>
        <v>0</v>
      </c>
      <c r="S9" s="32"/>
    </row>
    <row r="10" spans="1:20" s="3" customFormat="1" ht="14.1" customHeight="1" x14ac:dyDescent="0.25">
      <c r="A10" s="70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 t="shared" si="0"/>
        <v>0</v>
      </c>
      <c r="S10" s="32"/>
      <c r="T10" s="35"/>
    </row>
    <row r="11" spans="1:20" s="3" customFormat="1" ht="14.1" customHeight="1" x14ac:dyDescent="0.25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>
        <f t="shared" si="0"/>
        <v>0</v>
      </c>
      <c r="S11" s="32"/>
    </row>
    <row r="12" spans="1:20" s="3" customFormat="1" ht="14.1" customHeight="1" x14ac:dyDescent="0.25">
      <c r="A12" s="70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 t="shared" si="0"/>
        <v>0</v>
      </c>
      <c r="S12" s="32"/>
      <c r="T12" s="35"/>
    </row>
    <row r="13" spans="1:20" s="3" customFormat="1" ht="14.1" customHeight="1" x14ac:dyDescent="0.25">
      <c r="A13" s="68" t="s">
        <v>11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>
        <f t="shared" si="0"/>
        <v>0</v>
      </c>
      <c r="S13" s="32"/>
    </row>
    <row r="14" spans="1:20" s="3" customFormat="1" ht="14.1" customHeight="1" thickBot="1" x14ac:dyDescent="0.3">
      <c r="A14" s="90" t="s">
        <v>12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>
        <f t="shared" si="0"/>
        <v>0</v>
      </c>
      <c r="S14" s="32"/>
      <c r="T14" s="35"/>
    </row>
    <row r="15" spans="1:20" s="3" customFormat="1" ht="14.1" customHeight="1" thickTop="1" x14ac:dyDescent="0.25">
      <c r="A15" s="72" t="s">
        <v>13</v>
      </c>
      <c r="B15" s="73">
        <f>SUM(B3:B14)</f>
        <v>2066924</v>
      </c>
      <c r="C15" s="73">
        <f t="shared" ref="C15:R15" si="1">SUM(C3:C14)</f>
        <v>808852</v>
      </c>
      <c r="D15" s="73">
        <f t="shared" si="1"/>
        <v>853858</v>
      </c>
      <c r="E15" s="73">
        <f t="shared" si="1"/>
        <v>392127</v>
      </c>
      <c r="F15" s="73">
        <f t="shared" si="1"/>
        <v>1100215</v>
      </c>
      <c r="G15" s="73">
        <f t="shared" si="1"/>
        <v>453917</v>
      </c>
      <c r="H15" s="73">
        <f t="shared" si="1"/>
        <v>539315</v>
      </c>
      <c r="I15" s="73">
        <f t="shared" si="1"/>
        <v>272582</v>
      </c>
      <c r="J15" s="73">
        <f t="shared" si="1"/>
        <v>110404</v>
      </c>
      <c r="K15" s="73">
        <f t="shared" si="1"/>
        <v>119643</v>
      </c>
      <c r="L15" s="73">
        <f t="shared" si="1"/>
        <v>164861</v>
      </c>
      <c r="M15" s="73">
        <f t="shared" si="1"/>
        <v>257173</v>
      </c>
      <c r="N15" s="73">
        <f t="shared" si="1"/>
        <v>44493</v>
      </c>
      <c r="O15" s="73">
        <f t="shared" si="1"/>
        <v>66554</v>
      </c>
      <c r="P15" s="73">
        <f t="shared" si="1"/>
        <v>31858</v>
      </c>
      <c r="Q15" s="73">
        <f t="shared" si="1"/>
        <v>17574</v>
      </c>
      <c r="R15" s="73">
        <f t="shared" si="1"/>
        <v>7300350</v>
      </c>
      <c r="S15" s="32"/>
    </row>
    <row r="16" spans="1:20" ht="14.25" customHeight="1" x14ac:dyDescent="0.2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20" s="2" customFormat="1" ht="13.5" customHeight="1" x14ac:dyDescent="0.25">
      <c r="A17" s="64">
        <v>2021</v>
      </c>
      <c r="B17" s="65" t="str">
        <f>B2</f>
        <v>Αθήνα</v>
      </c>
      <c r="C17" s="66" t="str">
        <f t="shared" ref="C17:R17" si="2">C2</f>
        <v>Θεσσαλονίκη</v>
      </c>
      <c r="D17" s="66" t="str">
        <f t="shared" si="2"/>
        <v>Ρόδος</v>
      </c>
      <c r="E17" s="66" t="str">
        <f t="shared" si="2"/>
        <v>Κως</v>
      </c>
      <c r="F17" s="65" t="str">
        <f t="shared" si="2"/>
        <v>Ηράκλειο</v>
      </c>
      <c r="G17" s="66" t="str">
        <f t="shared" si="2"/>
        <v xml:space="preserve">Χανιά </v>
      </c>
      <c r="H17" s="66" t="str">
        <f t="shared" si="2"/>
        <v>Κέρκυρα</v>
      </c>
      <c r="I17" s="66" t="str">
        <f t="shared" si="2"/>
        <v>Ζάκυνθος</v>
      </c>
      <c r="J17" s="67" t="str">
        <f t="shared" si="2"/>
        <v>Κεφαλονιά</v>
      </c>
      <c r="K17" s="65" t="str">
        <f t="shared" si="2"/>
        <v xml:space="preserve">Άκτιο </v>
      </c>
      <c r="L17" s="66" t="str">
        <f t="shared" si="2"/>
        <v>Μύκονος</v>
      </c>
      <c r="M17" s="66" t="str">
        <f t="shared" si="2"/>
        <v>Σαντορίνη</v>
      </c>
      <c r="N17" s="65" t="str">
        <f t="shared" si="2"/>
        <v>Σάμος</v>
      </c>
      <c r="O17" s="66" t="str">
        <f t="shared" si="2"/>
        <v>Σκιάθος</v>
      </c>
      <c r="P17" s="66" t="str">
        <f t="shared" si="2"/>
        <v>Καβάλα</v>
      </c>
      <c r="Q17" s="66" t="str">
        <f t="shared" si="2"/>
        <v>Μυτιλήνη</v>
      </c>
      <c r="R17" s="67" t="str">
        <f t="shared" si="2"/>
        <v>Σύνολο</v>
      </c>
    </row>
    <row r="18" spans="1:20" s="3" customFormat="1" ht="14.1" customHeight="1" x14ac:dyDescent="0.25">
      <c r="A18" s="68" t="s">
        <v>1</v>
      </c>
      <c r="B18" s="69">
        <v>33648</v>
      </c>
      <c r="C18" s="69">
        <v>8746</v>
      </c>
      <c r="D18" s="69">
        <v>0</v>
      </c>
      <c r="E18" s="69">
        <v>0</v>
      </c>
      <c r="F18" s="69">
        <v>458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f t="shared" ref="R18:R29" si="3">SUM(B18:Q18)</f>
        <v>42852</v>
      </c>
      <c r="S18" s="32"/>
    </row>
    <row r="19" spans="1:20" s="3" customFormat="1" ht="14.1" customHeight="1" x14ac:dyDescent="0.25">
      <c r="A19" s="70" t="s">
        <v>2</v>
      </c>
      <c r="B19" s="71">
        <v>28463</v>
      </c>
      <c r="C19" s="71">
        <v>6807</v>
      </c>
      <c r="D19" s="71">
        <v>0</v>
      </c>
      <c r="E19" s="71">
        <v>0</v>
      </c>
      <c r="F19" s="71">
        <v>175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f t="shared" si="3"/>
        <v>35445</v>
      </c>
      <c r="S19" s="32"/>
      <c r="T19" s="35"/>
    </row>
    <row r="20" spans="1:20" s="3" customFormat="1" ht="14.1" customHeight="1" x14ac:dyDescent="0.25">
      <c r="A20" s="68" t="s">
        <v>3</v>
      </c>
      <c r="B20" s="69">
        <v>32224</v>
      </c>
      <c r="C20" s="69">
        <v>10266</v>
      </c>
      <c r="D20" s="69">
        <v>49</v>
      </c>
      <c r="E20" s="69">
        <v>0</v>
      </c>
      <c r="F20" s="69">
        <v>366</v>
      </c>
      <c r="G20" s="69">
        <v>39</v>
      </c>
      <c r="H20" s="69">
        <v>108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310</v>
      </c>
      <c r="R20" s="69">
        <f t="shared" si="3"/>
        <v>43362</v>
      </c>
      <c r="S20" s="32"/>
    </row>
    <row r="21" spans="1:20" s="3" customFormat="1" ht="14.1" customHeight="1" x14ac:dyDescent="0.25">
      <c r="A21" s="70" t="s">
        <v>4</v>
      </c>
      <c r="B21" s="71">
        <v>45847</v>
      </c>
      <c r="C21" s="71">
        <v>18135</v>
      </c>
      <c r="D21" s="71">
        <v>389</v>
      </c>
      <c r="E21" s="71">
        <v>0</v>
      </c>
      <c r="F21" s="71">
        <v>1463</v>
      </c>
      <c r="G21" s="71">
        <v>117</v>
      </c>
      <c r="H21" s="71">
        <v>38</v>
      </c>
      <c r="I21" s="71">
        <v>0</v>
      </c>
      <c r="J21" s="71">
        <v>0</v>
      </c>
      <c r="K21" s="71">
        <v>0</v>
      </c>
      <c r="L21" s="71">
        <v>0</v>
      </c>
      <c r="M21" s="71">
        <v>48</v>
      </c>
      <c r="N21" s="71">
        <v>0</v>
      </c>
      <c r="O21" s="71">
        <v>0</v>
      </c>
      <c r="P21" s="71">
        <v>113</v>
      </c>
      <c r="Q21" s="71">
        <v>310</v>
      </c>
      <c r="R21" s="71">
        <f t="shared" si="3"/>
        <v>66460</v>
      </c>
      <c r="S21" s="32"/>
      <c r="T21" s="35"/>
    </row>
    <row r="22" spans="1:20" s="3" customFormat="1" ht="14.1" customHeight="1" x14ac:dyDescent="0.25">
      <c r="A22" s="68" t="s">
        <v>5</v>
      </c>
      <c r="B22" s="69">
        <v>115481</v>
      </c>
      <c r="C22" s="69">
        <v>42146</v>
      </c>
      <c r="D22" s="69">
        <v>30894</v>
      </c>
      <c r="E22" s="69">
        <v>16103</v>
      </c>
      <c r="F22" s="69">
        <v>64759</v>
      </c>
      <c r="G22" s="69">
        <v>12273</v>
      </c>
      <c r="H22" s="69">
        <v>14705</v>
      </c>
      <c r="I22" s="69">
        <v>7212</v>
      </c>
      <c r="J22" s="69">
        <v>582</v>
      </c>
      <c r="K22" s="69">
        <v>3337</v>
      </c>
      <c r="L22" s="69">
        <v>6661</v>
      </c>
      <c r="M22" s="69">
        <v>11191</v>
      </c>
      <c r="N22" s="69">
        <v>618</v>
      </c>
      <c r="O22" s="69">
        <v>426</v>
      </c>
      <c r="P22" s="69">
        <v>1776</v>
      </c>
      <c r="Q22" s="69">
        <v>468</v>
      </c>
      <c r="R22" s="69">
        <f t="shared" si="3"/>
        <v>328632</v>
      </c>
      <c r="S22" s="32"/>
    </row>
    <row r="23" spans="1:20" s="3" customFormat="1" ht="14.1" customHeight="1" x14ac:dyDescent="0.25">
      <c r="A23" s="70" t="s">
        <v>6</v>
      </c>
      <c r="B23" s="71">
        <v>275686</v>
      </c>
      <c r="C23" s="71">
        <v>95865</v>
      </c>
      <c r="D23" s="71">
        <v>121544</v>
      </c>
      <c r="E23" s="71">
        <v>58920</v>
      </c>
      <c r="F23" s="71">
        <v>218763</v>
      </c>
      <c r="G23" s="71">
        <v>53568</v>
      </c>
      <c r="H23" s="71">
        <v>79684</v>
      </c>
      <c r="I23" s="71">
        <v>49386</v>
      </c>
      <c r="J23" s="71">
        <v>6444</v>
      </c>
      <c r="K23" s="71">
        <v>14835</v>
      </c>
      <c r="L23" s="71">
        <v>43756</v>
      </c>
      <c r="M23" s="71">
        <v>48220</v>
      </c>
      <c r="N23" s="71">
        <v>5934</v>
      </c>
      <c r="O23" s="71">
        <v>6005</v>
      </c>
      <c r="P23" s="71">
        <v>6775</v>
      </c>
      <c r="Q23" s="71">
        <v>1259</v>
      </c>
      <c r="R23" s="71">
        <f t="shared" si="3"/>
        <v>1086644</v>
      </c>
      <c r="S23" s="32"/>
      <c r="T23" s="35"/>
    </row>
    <row r="24" spans="1:20" s="3" customFormat="1" ht="14.1" customHeight="1" x14ac:dyDescent="0.25">
      <c r="A24" s="68" t="s">
        <v>7</v>
      </c>
      <c r="B24" s="69">
        <v>552254</v>
      </c>
      <c r="C24" s="69">
        <v>211767</v>
      </c>
      <c r="D24" s="69">
        <v>339418</v>
      </c>
      <c r="E24" s="69">
        <v>165562</v>
      </c>
      <c r="F24" s="69">
        <v>514598</v>
      </c>
      <c r="G24" s="69">
        <v>171423</v>
      </c>
      <c r="H24" s="69">
        <v>228935</v>
      </c>
      <c r="I24" s="69">
        <v>130515</v>
      </c>
      <c r="J24" s="69">
        <v>27066</v>
      </c>
      <c r="K24" s="69">
        <v>45168</v>
      </c>
      <c r="L24" s="69">
        <v>112808</v>
      </c>
      <c r="M24" s="69">
        <v>119769</v>
      </c>
      <c r="N24" s="69">
        <v>17055</v>
      </c>
      <c r="O24" s="69">
        <v>21364</v>
      </c>
      <c r="P24" s="69">
        <v>16470</v>
      </c>
      <c r="Q24" s="69">
        <v>4585</v>
      </c>
      <c r="R24" s="69">
        <f t="shared" si="3"/>
        <v>2678757</v>
      </c>
      <c r="S24" s="32"/>
    </row>
    <row r="25" spans="1:20" s="3" customFormat="1" ht="14.1" customHeight="1" x14ac:dyDescent="0.25">
      <c r="A25" s="70" t="s">
        <v>8</v>
      </c>
      <c r="B25" s="71">
        <v>545347</v>
      </c>
      <c r="C25" s="71">
        <v>209403</v>
      </c>
      <c r="D25" s="71">
        <v>376416</v>
      </c>
      <c r="E25" s="71">
        <v>187858</v>
      </c>
      <c r="F25" s="71">
        <v>566539</v>
      </c>
      <c r="G25" s="71">
        <v>173215</v>
      </c>
      <c r="H25" s="71">
        <v>268428</v>
      </c>
      <c r="I25" s="71">
        <v>151423</v>
      </c>
      <c r="J25" s="71">
        <v>43807</v>
      </c>
      <c r="K25" s="71">
        <v>52227</v>
      </c>
      <c r="L25" s="71">
        <v>115531</v>
      </c>
      <c r="M25" s="71">
        <v>136523</v>
      </c>
      <c r="N25" s="71">
        <v>19623</v>
      </c>
      <c r="O25" s="71">
        <v>31046</v>
      </c>
      <c r="P25" s="71">
        <v>17492</v>
      </c>
      <c r="Q25" s="71">
        <v>6929</v>
      </c>
      <c r="R25" s="71">
        <f t="shared" si="3"/>
        <v>2901807</v>
      </c>
      <c r="S25" s="32"/>
      <c r="T25" s="35"/>
    </row>
    <row r="26" spans="1:20" s="3" customFormat="1" ht="14.1" customHeight="1" x14ac:dyDescent="0.25">
      <c r="A26" s="68" t="s">
        <v>9</v>
      </c>
      <c r="B26" s="69">
        <v>465141</v>
      </c>
      <c r="C26" s="69">
        <v>162379</v>
      </c>
      <c r="D26" s="69">
        <v>303256</v>
      </c>
      <c r="E26" s="69">
        <v>147328</v>
      </c>
      <c r="F26" s="69">
        <v>438253</v>
      </c>
      <c r="G26" s="69">
        <v>142063</v>
      </c>
      <c r="H26" s="69">
        <v>199120</v>
      </c>
      <c r="I26" s="69">
        <v>104051</v>
      </c>
      <c r="J26" s="69">
        <v>31295</v>
      </c>
      <c r="K26" s="69">
        <v>40991</v>
      </c>
      <c r="L26" s="69">
        <v>63091</v>
      </c>
      <c r="M26" s="69">
        <v>96620</v>
      </c>
      <c r="N26" s="69">
        <v>16392</v>
      </c>
      <c r="O26" s="69">
        <v>19922</v>
      </c>
      <c r="P26" s="69">
        <v>10041</v>
      </c>
      <c r="Q26" s="69">
        <v>4991</v>
      </c>
      <c r="R26" s="69">
        <f t="shared" si="3"/>
        <v>2244934</v>
      </c>
      <c r="S26" s="32"/>
    </row>
    <row r="27" spans="1:20" s="3" customFormat="1" ht="14.1" customHeight="1" x14ac:dyDescent="0.25">
      <c r="A27" s="70" t="s">
        <v>10</v>
      </c>
      <c r="B27" s="71">
        <v>396603</v>
      </c>
      <c r="C27" s="71">
        <v>144247</v>
      </c>
      <c r="D27" s="71">
        <v>226060</v>
      </c>
      <c r="E27" s="71">
        <v>104480</v>
      </c>
      <c r="F27" s="71">
        <v>332249</v>
      </c>
      <c r="G27" s="71">
        <v>106874</v>
      </c>
      <c r="H27" s="71">
        <v>108461</v>
      </c>
      <c r="I27" s="71">
        <v>28694</v>
      </c>
      <c r="J27" s="71">
        <v>7373</v>
      </c>
      <c r="K27" s="71">
        <v>16963</v>
      </c>
      <c r="L27" s="71">
        <v>20401</v>
      </c>
      <c r="M27" s="71">
        <v>59074</v>
      </c>
      <c r="N27" s="71">
        <v>2324</v>
      </c>
      <c r="O27" s="71">
        <v>1782</v>
      </c>
      <c r="P27" s="71">
        <v>2834</v>
      </c>
      <c r="Q27" s="71">
        <v>908</v>
      </c>
      <c r="R27" s="71">
        <f t="shared" si="3"/>
        <v>1559327</v>
      </c>
      <c r="S27" s="32"/>
      <c r="T27" s="35"/>
    </row>
    <row r="28" spans="1:20" s="3" customFormat="1" ht="14.1" customHeight="1" x14ac:dyDescent="0.25">
      <c r="A28" s="68" t="s">
        <v>11</v>
      </c>
      <c r="B28" s="69">
        <v>239167</v>
      </c>
      <c r="C28" s="69">
        <v>82625</v>
      </c>
      <c r="D28" s="69">
        <v>2531</v>
      </c>
      <c r="E28" s="69">
        <v>133</v>
      </c>
      <c r="F28" s="69">
        <v>8616</v>
      </c>
      <c r="G28" s="69">
        <v>1868</v>
      </c>
      <c r="H28" s="69">
        <v>292</v>
      </c>
      <c r="I28" s="69">
        <v>114</v>
      </c>
      <c r="J28" s="69">
        <v>0</v>
      </c>
      <c r="K28" s="69">
        <v>0</v>
      </c>
      <c r="L28" s="69">
        <v>204</v>
      </c>
      <c r="M28" s="69">
        <v>779</v>
      </c>
      <c r="N28" s="69">
        <v>0</v>
      </c>
      <c r="O28" s="69">
        <v>0</v>
      </c>
      <c r="P28" s="69">
        <v>0</v>
      </c>
      <c r="Q28" s="69">
        <v>0</v>
      </c>
      <c r="R28" s="69">
        <f t="shared" si="3"/>
        <v>336329</v>
      </c>
      <c r="S28" s="32"/>
    </row>
    <row r="29" spans="1:20" s="3" customFormat="1" ht="14.1" customHeight="1" x14ac:dyDescent="0.25">
      <c r="A29" s="70" t="s">
        <v>12</v>
      </c>
      <c r="B29" s="71">
        <v>191689</v>
      </c>
      <c r="C29" s="71">
        <v>96965</v>
      </c>
      <c r="D29" s="71">
        <v>0</v>
      </c>
      <c r="E29" s="71">
        <v>0</v>
      </c>
      <c r="F29" s="71">
        <v>1135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f t="shared" si="3"/>
        <v>289789</v>
      </c>
      <c r="S29" s="32"/>
      <c r="T29" s="35"/>
    </row>
    <row r="30" spans="1:20" s="40" customFormat="1" ht="14.1" customHeight="1" thickBot="1" x14ac:dyDescent="0.3">
      <c r="A30" s="92" t="s">
        <v>0</v>
      </c>
      <c r="B30" s="93">
        <f>SUM(B18:B29)</f>
        <v>2921550</v>
      </c>
      <c r="C30" s="93">
        <f t="shared" ref="C30:R30" si="4">SUM(C18:C29)</f>
        <v>1089351</v>
      </c>
      <c r="D30" s="93">
        <f t="shared" si="4"/>
        <v>1400557</v>
      </c>
      <c r="E30" s="93">
        <f t="shared" si="4"/>
        <v>680384</v>
      </c>
      <c r="F30" s="93">
        <f t="shared" si="4"/>
        <v>2147374</v>
      </c>
      <c r="G30" s="93">
        <f t="shared" si="4"/>
        <v>661440</v>
      </c>
      <c r="H30" s="93">
        <f t="shared" si="4"/>
        <v>899771</v>
      </c>
      <c r="I30" s="93">
        <f t="shared" si="4"/>
        <v>471395</v>
      </c>
      <c r="J30" s="93">
        <f t="shared" si="4"/>
        <v>116567</v>
      </c>
      <c r="K30" s="93">
        <f t="shared" si="4"/>
        <v>173521</v>
      </c>
      <c r="L30" s="93">
        <f t="shared" si="4"/>
        <v>362452</v>
      </c>
      <c r="M30" s="93">
        <f t="shared" si="4"/>
        <v>472224</v>
      </c>
      <c r="N30" s="93">
        <f t="shared" si="4"/>
        <v>61946</v>
      </c>
      <c r="O30" s="93">
        <f t="shared" si="4"/>
        <v>80545</v>
      </c>
      <c r="P30" s="93">
        <f t="shared" si="4"/>
        <v>55501</v>
      </c>
      <c r="Q30" s="93">
        <f t="shared" si="4"/>
        <v>19760</v>
      </c>
      <c r="R30" s="93">
        <f t="shared" si="4"/>
        <v>11614338</v>
      </c>
      <c r="S30" s="39"/>
    </row>
    <row r="31" spans="1:20" s="40" customFormat="1" ht="14.1" customHeight="1" thickTop="1" x14ac:dyDescent="0.25">
      <c r="A31" s="76" t="str">
        <f>A15</f>
        <v xml:space="preserve">Tρέχον έτος </v>
      </c>
      <c r="B31" s="77">
        <f t="shared" ref="B31:R31" si="5">SUM(B18:B23)</f>
        <v>531349</v>
      </c>
      <c r="C31" s="77">
        <f t="shared" si="5"/>
        <v>181965</v>
      </c>
      <c r="D31" s="77">
        <f t="shared" si="5"/>
        <v>152876</v>
      </c>
      <c r="E31" s="77">
        <f t="shared" si="5"/>
        <v>75023</v>
      </c>
      <c r="F31" s="77">
        <f t="shared" si="5"/>
        <v>285984</v>
      </c>
      <c r="G31" s="77">
        <f t="shared" si="5"/>
        <v>65997</v>
      </c>
      <c r="H31" s="77">
        <f t="shared" si="5"/>
        <v>94535</v>
      </c>
      <c r="I31" s="77">
        <f t="shared" si="5"/>
        <v>56598</v>
      </c>
      <c r="J31" s="77">
        <f t="shared" si="5"/>
        <v>7026</v>
      </c>
      <c r="K31" s="77">
        <f t="shared" si="5"/>
        <v>18172</v>
      </c>
      <c r="L31" s="77">
        <f t="shared" si="5"/>
        <v>50417</v>
      </c>
      <c r="M31" s="77">
        <f t="shared" si="5"/>
        <v>59459</v>
      </c>
      <c r="N31" s="77">
        <f t="shared" si="5"/>
        <v>6552</v>
      </c>
      <c r="O31" s="77">
        <f t="shared" si="5"/>
        <v>6431</v>
      </c>
      <c r="P31" s="77">
        <f t="shared" si="5"/>
        <v>8664</v>
      </c>
      <c r="Q31" s="77">
        <f t="shared" si="5"/>
        <v>2347</v>
      </c>
      <c r="R31" s="77">
        <f t="shared" si="5"/>
        <v>1603395</v>
      </c>
      <c r="S31" s="39"/>
      <c r="T31" s="43"/>
    </row>
    <row r="32" spans="1:20" s="3" customFormat="1" ht="14.1" customHeight="1" x14ac:dyDescent="0.25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3"/>
      <c r="P32" s="63"/>
      <c r="Q32" s="63"/>
      <c r="R32" s="63"/>
    </row>
    <row r="33" spans="1:20" s="2" customFormat="1" ht="13.5" customHeight="1" x14ac:dyDescent="0.25">
      <c r="A33" s="64">
        <v>2019</v>
      </c>
      <c r="B33" s="65" t="str">
        <f>B2</f>
        <v>Αθήνα</v>
      </c>
      <c r="C33" s="66" t="str">
        <f t="shared" ref="C33:R33" si="6">C2</f>
        <v>Θεσσαλονίκη</v>
      </c>
      <c r="D33" s="66" t="str">
        <f t="shared" si="6"/>
        <v>Ρόδος</v>
      </c>
      <c r="E33" s="66" t="str">
        <f t="shared" si="6"/>
        <v>Κως</v>
      </c>
      <c r="F33" s="65" t="str">
        <f t="shared" si="6"/>
        <v>Ηράκλειο</v>
      </c>
      <c r="G33" s="66" t="str">
        <f t="shared" si="6"/>
        <v xml:space="preserve">Χανιά </v>
      </c>
      <c r="H33" s="66" t="str">
        <f t="shared" si="6"/>
        <v>Κέρκυρα</v>
      </c>
      <c r="I33" s="66" t="str">
        <f t="shared" si="6"/>
        <v>Ζάκυνθος</v>
      </c>
      <c r="J33" s="67" t="str">
        <f t="shared" si="6"/>
        <v>Κεφαλονιά</v>
      </c>
      <c r="K33" s="65" t="str">
        <f t="shared" si="6"/>
        <v xml:space="preserve">Άκτιο </v>
      </c>
      <c r="L33" s="66" t="str">
        <f t="shared" si="6"/>
        <v>Μύκονος</v>
      </c>
      <c r="M33" s="66" t="str">
        <f t="shared" si="6"/>
        <v>Σαντορίνη</v>
      </c>
      <c r="N33" s="65" t="str">
        <f t="shared" si="6"/>
        <v>Σάμος</v>
      </c>
      <c r="O33" s="66" t="str">
        <f t="shared" si="6"/>
        <v>Σκιάθος</v>
      </c>
      <c r="P33" s="66" t="str">
        <f t="shared" si="6"/>
        <v>Καβάλα</v>
      </c>
      <c r="Q33" s="66" t="str">
        <f t="shared" si="6"/>
        <v>Μυτιλήνη</v>
      </c>
      <c r="R33" s="67" t="str">
        <f t="shared" si="6"/>
        <v>Σύνολο</v>
      </c>
    </row>
    <row r="34" spans="1:20" s="3" customFormat="1" ht="14.1" customHeight="1" x14ac:dyDescent="0.25">
      <c r="A34" s="68" t="s">
        <v>1</v>
      </c>
      <c r="B34" s="69">
        <v>271630</v>
      </c>
      <c r="C34" s="69">
        <v>100085</v>
      </c>
      <c r="D34" s="69">
        <v>48</v>
      </c>
      <c r="E34" s="69">
        <v>0</v>
      </c>
      <c r="F34" s="69">
        <v>1738</v>
      </c>
      <c r="G34" s="69">
        <v>1465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36</v>
      </c>
      <c r="N34" s="69">
        <v>0</v>
      </c>
      <c r="O34" s="69">
        <v>0</v>
      </c>
      <c r="P34" s="69">
        <v>1094</v>
      </c>
      <c r="Q34" s="69">
        <v>17</v>
      </c>
      <c r="R34" s="69">
        <f t="shared" ref="R34:R45" si="7">SUM(B34:Q34)</f>
        <v>376113</v>
      </c>
      <c r="S34" s="32"/>
    </row>
    <row r="35" spans="1:20" s="3" customFormat="1" ht="14.1" customHeight="1" x14ac:dyDescent="0.25">
      <c r="A35" s="70" t="s">
        <v>2</v>
      </c>
      <c r="B35" s="71">
        <v>251571</v>
      </c>
      <c r="C35" s="71">
        <v>98359</v>
      </c>
      <c r="D35" s="71">
        <v>0</v>
      </c>
      <c r="E35" s="71">
        <v>0</v>
      </c>
      <c r="F35" s="71">
        <v>6587</v>
      </c>
      <c r="G35" s="71">
        <v>1498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118</v>
      </c>
      <c r="N35" s="71">
        <v>0</v>
      </c>
      <c r="O35" s="71">
        <v>0</v>
      </c>
      <c r="P35" s="71">
        <v>0</v>
      </c>
      <c r="Q35" s="71">
        <v>0</v>
      </c>
      <c r="R35" s="71">
        <f t="shared" si="7"/>
        <v>358133</v>
      </c>
      <c r="S35" s="32"/>
      <c r="T35" s="35"/>
    </row>
    <row r="36" spans="1:20" s="3" customFormat="1" ht="14.1" customHeight="1" x14ac:dyDescent="0.25">
      <c r="A36" s="68" t="s">
        <v>3</v>
      </c>
      <c r="B36" s="69">
        <v>356299</v>
      </c>
      <c r="C36" s="69">
        <v>123494</v>
      </c>
      <c r="D36" s="69">
        <v>94</v>
      </c>
      <c r="E36" s="69">
        <v>168</v>
      </c>
      <c r="F36" s="69">
        <v>10228</v>
      </c>
      <c r="G36" s="69">
        <v>2017</v>
      </c>
      <c r="H36" s="69">
        <v>508</v>
      </c>
      <c r="I36" s="69">
        <v>150</v>
      </c>
      <c r="J36" s="69">
        <v>0</v>
      </c>
      <c r="K36" s="69">
        <v>248</v>
      </c>
      <c r="L36" s="69">
        <v>0</v>
      </c>
      <c r="M36" s="69">
        <v>695</v>
      </c>
      <c r="N36" s="69">
        <v>0</v>
      </c>
      <c r="O36" s="69">
        <v>0</v>
      </c>
      <c r="P36" s="69">
        <v>0</v>
      </c>
      <c r="Q36" s="69">
        <v>0</v>
      </c>
      <c r="R36" s="69">
        <f t="shared" si="7"/>
        <v>493901</v>
      </c>
      <c r="S36" s="32"/>
    </row>
    <row r="37" spans="1:20" s="3" customFormat="1" ht="14.1" customHeight="1" x14ac:dyDescent="0.25">
      <c r="A37" s="70" t="s">
        <v>4</v>
      </c>
      <c r="B37" s="71">
        <v>511163</v>
      </c>
      <c r="C37" s="71">
        <v>190003</v>
      </c>
      <c r="D37" s="71">
        <v>102683</v>
      </c>
      <c r="E37" s="71">
        <v>31851</v>
      </c>
      <c r="F37" s="71">
        <v>185666</v>
      </c>
      <c r="G37" s="71">
        <v>71079</v>
      </c>
      <c r="H37" s="71">
        <v>62690</v>
      </c>
      <c r="I37" s="71">
        <v>10538</v>
      </c>
      <c r="J37" s="71">
        <v>7606</v>
      </c>
      <c r="K37" s="71">
        <v>4444</v>
      </c>
      <c r="L37" s="71">
        <v>18189</v>
      </c>
      <c r="M37" s="71">
        <v>26927</v>
      </c>
      <c r="N37" s="71">
        <v>1247</v>
      </c>
      <c r="O37" s="71">
        <v>55</v>
      </c>
      <c r="P37" s="71">
        <v>906</v>
      </c>
      <c r="Q37" s="71">
        <v>820</v>
      </c>
      <c r="R37" s="71">
        <f t="shared" si="7"/>
        <v>1225867</v>
      </c>
      <c r="S37" s="32"/>
      <c r="T37" s="35"/>
    </row>
    <row r="38" spans="1:20" s="3" customFormat="1" ht="14.1" customHeight="1" x14ac:dyDescent="0.25">
      <c r="A38" s="68" t="s">
        <v>5</v>
      </c>
      <c r="B38" s="69">
        <v>593359</v>
      </c>
      <c r="C38" s="69">
        <v>226466</v>
      </c>
      <c r="D38" s="69">
        <v>285172</v>
      </c>
      <c r="E38" s="69">
        <v>154106</v>
      </c>
      <c r="F38" s="69">
        <v>402172</v>
      </c>
      <c r="G38" s="69">
        <v>152538</v>
      </c>
      <c r="H38" s="69">
        <v>176333</v>
      </c>
      <c r="I38" s="69">
        <v>106219</v>
      </c>
      <c r="J38" s="69">
        <v>41022</v>
      </c>
      <c r="K38" s="69">
        <v>31678</v>
      </c>
      <c r="L38" s="69">
        <v>43843</v>
      </c>
      <c r="M38" s="69">
        <v>59865</v>
      </c>
      <c r="N38" s="69">
        <v>14399</v>
      </c>
      <c r="O38" s="69">
        <v>21450</v>
      </c>
      <c r="P38" s="69">
        <v>13813</v>
      </c>
      <c r="Q38" s="69">
        <v>6582</v>
      </c>
      <c r="R38" s="69">
        <f t="shared" si="7"/>
        <v>2329017</v>
      </c>
      <c r="S38" s="32"/>
    </row>
    <row r="39" spans="1:20" s="3" customFormat="1" ht="14.1" customHeight="1" x14ac:dyDescent="0.25">
      <c r="A39" s="70" t="s">
        <v>6</v>
      </c>
      <c r="B39" s="71">
        <v>699035</v>
      </c>
      <c r="C39" s="71">
        <v>276261</v>
      </c>
      <c r="D39" s="71">
        <v>410082</v>
      </c>
      <c r="E39" s="71">
        <v>207823</v>
      </c>
      <c r="F39" s="71">
        <v>543179</v>
      </c>
      <c r="G39" s="71">
        <v>203092</v>
      </c>
      <c r="H39" s="71">
        <v>263264</v>
      </c>
      <c r="I39" s="71">
        <v>161632</v>
      </c>
      <c r="J39" s="71">
        <v>62848</v>
      </c>
      <c r="K39" s="71">
        <v>58891</v>
      </c>
      <c r="L39" s="71">
        <v>82394</v>
      </c>
      <c r="M39" s="71">
        <v>91335</v>
      </c>
      <c r="N39" s="71">
        <v>26661</v>
      </c>
      <c r="O39" s="71">
        <v>35894</v>
      </c>
      <c r="P39" s="71">
        <v>24672</v>
      </c>
      <c r="Q39" s="71">
        <v>11539</v>
      </c>
      <c r="R39" s="71">
        <f t="shared" si="7"/>
        <v>3158602</v>
      </c>
      <c r="S39" s="32"/>
      <c r="T39" s="35"/>
    </row>
    <row r="40" spans="1:20" s="3" customFormat="1" ht="14.1" customHeight="1" x14ac:dyDescent="0.25">
      <c r="A40" s="68" t="s">
        <v>7</v>
      </c>
      <c r="B40" s="69">
        <v>864861</v>
      </c>
      <c r="C40" s="69">
        <v>314485</v>
      </c>
      <c r="D40" s="69">
        <v>478715</v>
      </c>
      <c r="E40" s="69">
        <v>247169</v>
      </c>
      <c r="F40" s="69">
        <v>646822</v>
      </c>
      <c r="G40" s="69">
        <v>223940</v>
      </c>
      <c r="H40" s="69">
        <v>317577</v>
      </c>
      <c r="I40" s="69">
        <v>204052</v>
      </c>
      <c r="J40" s="69">
        <v>76809</v>
      </c>
      <c r="K40" s="69">
        <v>75183</v>
      </c>
      <c r="L40" s="69">
        <v>119895</v>
      </c>
      <c r="M40" s="69">
        <v>114836</v>
      </c>
      <c r="N40" s="69">
        <v>32574</v>
      </c>
      <c r="O40" s="69">
        <v>48264</v>
      </c>
      <c r="P40" s="69">
        <v>28311</v>
      </c>
      <c r="Q40" s="69">
        <v>14392</v>
      </c>
      <c r="R40" s="69">
        <f t="shared" si="7"/>
        <v>3807885</v>
      </c>
      <c r="S40" s="32"/>
    </row>
    <row r="41" spans="1:20" s="3" customFormat="1" ht="14.1" customHeight="1" x14ac:dyDescent="0.25">
      <c r="A41" s="70" t="s">
        <v>8</v>
      </c>
      <c r="B41" s="71">
        <v>876070</v>
      </c>
      <c r="C41" s="71">
        <v>296237</v>
      </c>
      <c r="D41" s="71">
        <v>477405</v>
      </c>
      <c r="E41" s="71">
        <v>248652</v>
      </c>
      <c r="F41" s="71">
        <v>651055</v>
      </c>
      <c r="G41" s="71">
        <v>205323</v>
      </c>
      <c r="H41" s="71">
        <v>309733</v>
      </c>
      <c r="I41" s="71">
        <v>200245</v>
      </c>
      <c r="J41" s="71">
        <v>77555</v>
      </c>
      <c r="K41" s="71">
        <v>65780</v>
      </c>
      <c r="L41" s="71">
        <v>118961</v>
      </c>
      <c r="M41" s="71">
        <v>107874</v>
      </c>
      <c r="N41" s="71">
        <v>31288</v>
      </c>
      <c r="O41" s="71">
        <v>49396</v>
      </c>
      <c r="P41" s="71">
        <v>28744</v>
      </c>
      <c r="Q41" s="71">
        <v>14294</v>
      </c>
      <c r="R41" s="71">
        <f t="shared" si="7"/>
        <v>3758612</v>
      </c>
      <c r="S41" s="32"/>
      <c r="T41" s="35"/>
    </row>
    <row r="42" spans="1:20" s="3" customFormat="1" ht="14.1" customHeight="1" x14ac:dyDescent="0.25">
      <c r="A42" s="68" t="s">
        <v>9</v>
      </c>
      <c r="B42" s="69">
        <v>734112</v>
      </c>
      <c r="C42" s="69">
        <v>251622</v>
      </c>
      <c r="D42" s="69">
        <v>388577</v>
      </c>
      <c r="E42" s="69">
        <v>191725</v>
      </c>
      <c r="F42" s="69">
        <v>536058</v>
      </c>
      <c r="G42" s="69">
        <v>181111</v>
      </c>
      <c r="H42" s="69">
        <v>237129</v>
      </c>
      <c r="I42" s="69">
        <v>146825</v>
      </c>
      <c r="J42" s="69">
        <v>53098</v>
      </c>
      <c r="K42" s="69">
        <v>53100</v>
      </c>
      <c r="L42" s="69">
        <v>67914</v>
      </c>
      <c r="M42" s="69">
        <v>79854</v>
      </c>
      <c r="N42" s="69">
        <v>26320</v>
      </c>
      <c r="O42" s="69">
        <v>25861</v>
      </c>
      <c r="P42" s="69">
        <v>19834</v>
      </c>
      <c r="Q42" s="69">
        <v>10366</v>
      </c>
      <c r="R42" s="69">
        <f t="shared" si="7"/>
        <v>3003506</v>
      </c>
      <c r="S42" s="32"/>
    </row>
    <row r="43" spans="1:20" s="3" customFormat="1" ht="14.1" customHeight="1" x14ac:dyDescent="0.25">
      <c r="A43" s="70" t="s">
        <v>10</v>
      </c>
      <c r="B43" s="71">
        <v>563672</v>
      </c>
      <c r="C43" s="71">
        <v>198624</v>
      </c>
      <c r="D43" s="71">
        <v>200147</v>
      </c>
      <c r="E43" s="71">
        <v>96720</v>
      </c>
      <c r="F43" s="71">
        <v>299069</v>
      </c>
      <c r="G43" s="71">
        <v>95557</v>
      </c>
      <c r="H43" s="71">
        <v>89576</v>
      </c>
      <c r="I43" s="71">
        <v>26877</v>
      </c>
      <c r="J43" s="71">
        <v>11391</v>
      </c>
      <c r="K43" s="71">
        <v>11348</v>
      </c>
      <c r="L43" s="71">
        <v>22885</v>
      </c>
      <c r="M43" s="71">
        <v>38035</v>
      </c>
      <c r="N43" s="71">
        <v>4664</v>
      </c>
      <c r="O43" s="71">
        <v>984</v>
      </c>
      <c r="P43" s="71">
        <v>5518</v>
      </c>
      <c r="Q43" s="71">
        <v>808</v>
      </c>
      <c r="R43" s="71">
        <f t="shared" si="7"/>
        <v>1665875</v>
      </c>
      <c r="S43" s="32"/>
      <c r="T43" s="35"/>
    </row>
    <row r="44" spans="1:20" s="3" customFormat="1" ht="14.1" customHeight="1" x14ac:dyDescent="0.25">
      <c r="A44" s="68" t="s">
        <v>11</v>
      </c>
      <c r="B44" s="69">
        <v>390904</v>
      </c>
      <c r="C44" s="69">
        <v>119238</v>
      </c>
      <c r="D44" s="69">
        <v>373</v>
      </c>
      <c r="E44" s="69">
        <v>69</v>
      </c>
      <c r="F44" s="69">
        <v>16178</v>
      </c>
      <c r="G44" s="69">
        <v>2378</v>
      </c>
      <c r="H44" s="69">
        <v>465</v>
      </c>
      <c r="I44" s="69">
        <v>0</v>
      </c>
      <c r="J44" s="69">
        <v>0</v>
      </c>
      <c r="K44" s="69">
        <v>26</v>
      </c>
      <c r="L44" s="69">
        <v>0</v>
      </c>
      <c r="M44" s="69">
        <v>424</v>
      </c>
      <c r="N44" s="69">
        <v>0</v>
      </c>
      <c r="O44" s="69">
        <v>0</v>
      </c>
      <c r="P44" s="69">
        <v>0</v>
      </c>
      <c r="Q44" s="69">
        <v>0</v>
      </c>
      <c r="R44" s="69">
        <f t="shared" si="7"/>
        <v>530055</v>
      </c>
      <c r="S44" s="32"/>
    </row>
    <row r="45" spans="1:20" s="3" customFormat="1" ht="14.1" customHeight="1" x14ac:dyDescent="0.25">
      <c r="A45" s="70" t="s">
        <v>12</v>
      </c>
      <c r="B45" s="71">
        <v>299917</v>
      </c>
      <c r="C45" s="71">
        <v>146869</v>
      </c>
      <c r="D45" s="71">
        <v>3</v>
      </c>
      <c r="E45" s="71">
        <v>4</v>
      </c>
      <c r="F45" s="71">
        <v>3471</v>
      </c>
      <c r="G45" s="71">
        <v>1436</v>
      </c>
      <c r="H45" s="71">
        <v>145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f t="shared" si="7"/>
        <v>451845</v>
      </c>
      <c r="S45" s="32"/>
      <c r="T45" s="35"/>
    </row>
    <row r="46" spans="1:20" s="40" customFormat="1" ht="14.1" customHeight="1" thickBot="1" x14ac:dyDescent="0.3">
      <c r="A46" s="92" t="s">
        <v>0</v>
      </c>
      <c r="B46" s="93">
        <f>SUM(B34:B45)</f>
        <v>6412593</v>
      </c>
      <c r="C46" s="93">
        <f t="shared" ref="C46:R46" si="8">SUM(C34:C45)</f>
        <v>2341743</v>
      </c>
      <c r="D46" s="93">
        <f t="shared" si="8"/>
        <v>2343299</v>
      </c>
      <c r="E46" s="93">
        <f t="shared" si="8"/>
        <v>1178287</v>
      </c>
      <c r="F46" s="93">
        <f t="shared" si="8"/>
        <v>3302223</v>
      </c>
      <c r="G46" s="93">
        <f t="shared" si="8"/>
        <v>1141434</v>
      </c>
      <c r="H46" s="93">
        <f t="shared" si="8"/>
        <v>1457420</v>
      </c>
      <c r="I46" s="93">
        <f t="shared" si="8"/>
        <v>856538</v>
      </c>
      <c r="J46" s="93">
        <f t="shared" si="8"/>
        <v>330329</v>
      </c>
      <c r="K46" s="93">
        <f t="shared" si="8"/>
        <v>300698</v>
      </c>
      <c r="L46" s="93">
        <f t="shared" si="8"/>
        <v>474081</v>
      </c>
      <c r="M46" s="93">
        <f t="shared" si="8"/>
        <v>519999</v>
      </c>
      <c r="N46" s="93">
        <f t="shared" si="8"/>
        <v>137153</v>
      </c>
      <c r="O46" s="93">
        <f t="shared" si="8"/>
        <v>181904</v>
      </c>
      <c r="P46" s="93">
        <f t="shared" si="8"/>
        <v>122892</v>
      </c>
      <c r="Q46" s="93">
        <f t="shared" si="8"/>
        <v>58818</v>
      </c>
      <c r="R46" s="93">
        <f t="shared" si="8"/>
        <v>21159411</v>
      </c>
      <c r="S46" s="39"/>
    </row>
    <row r="47" spans="1:20" s="40" customFormat="1" ht="14.1" customHeight="1" thickTop="1" x14ac:dyDescent="0.25">
      <c r="A47" s="76" t="str">
        <f>A15</f>
        <v xml:space="preserve">Tρέχον έτος </v>
      </c>
      <c r="B47" s="77">
        <f t="shared" ref="B47:R47" si="9">SUM(B34:B39)</f>
        <v>2683057</v>
      </c>
      <c r="C47" s="77">
        <f t="shared" si="9"/>
        <v>1014668</v>
      </c>
      <c r="D47" s="77">
        <f t="shared" si="9"/>
        <v>798079</v>
      </c>
      <c r="E47" s="77">
        <f t="shared" si="9"/>
        <v>393948</v>
      </c>
      <c r="F47" s="77">
        <f t="shared" si="9"/>
        <v>1149570</v>
      </c>
      <c r="G47" s="77">
        <f t="shared" si="9"/>
        <v>431689</v>
      </c>
      <c r="H47" s="77">
        <f t="shared" si="9"/>
        <v>502795</v>
      </c>
      <c r="I47" s="77">
        <f t="shared" si="9"/>
        <v>278539</v>
      </c>
      <c r="J47" s="77">
        <f t="shared" si="9"/>
        <v>111476</v>
      </c>
      <c r="K47" s="77">
        <f t="shared" si="9"/>
        <v>95261</v>
      </c>
      <c r="L47" s="77">
        <f t="shared" si="9"/>
        <v>144426</v>
      </c>
      <c r="M47" s="77">
        <f t="shared" si="9"/>
        <v>178976</v>
      </c>
      <c r="N47" s="77">
        <f t="shared" si="9"/>
        <v>42307</v>
      </c>
      <c r="O47" s="77">
        <f t="shared" si="9"/>
        <v>57399</v>
      </c>
      <c r="P47" s="77">
        <f t="shared" si="9"/>
        <v>40485</v>
      </c>
      <c r="Q47" s="77">
        <f t="shared" si="9"/>
        <v>18958</v>
      </c>
      <c r="R47" s="77">
        <f t="shared" si="9"/>
        <v>7941633</v>
      </c>
      <c r="S47" s="39"/>
      <c r="T47" s="43"/>
    </row>
    <row r="48" spans="1:20" s="3" customFormat="1" ht="14.1" customHeight="1" x14ac:dyDescent="0.25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63"/>
      <c r="P48" s="63"/>
      <c r="Q48" s="63"/>
      <c r="R48" s="63"/>
    </row>
    <row r="49" spans="1:20" s="2" customFormat="1" ht="13.5" customHeight="1" x14ac:dyDescent="0.25">
      <c r="A49" s="64" t="s">
        <v>79</v>
      </c>
      <c r="B49" s="65" t="str">
        <f>B2</f>
        <v>Αθήνα</v>
      </c>
      <c r="C49" s="66" t="str">
        <f t="shared" ref="C49:N49" si="10">C2</f>
        <v>Θεσσαλονίκη</v>
      </c>
      <c r="D49" s="66" t="str">
        <f t="shared" si="10"/>
        <v>Ρόδος</v>
      </c>
      <c r="E49" s="66" t="str">
        <f t="shared" si="10"/>
        <v>Κως</v>
      </c>
      <c r="F49" s="65" t="str">
        <f t="shared" si="10"/>
        <v>Ηράκλειο</v>
      </c>
      <c r="G49" s="66" t="str">
        <f t="shared" si="10"/>
        <v xml:space="preserve">Χανιά </v>
      </c>
      <c r="H49" s="66" t="str">
        <f t="shared" si="10"/>
        <v>Κέρκυρα</v>
      </c>
      <c r="I49" s="66" t="str">
        <f t="shared" si="10"/>
        <v>Ζάκυνθος</v>
      </c>
      <c r="J49" s="67" t="str">
        <f t="shared" si="10"/>
        <v>Κεφαλονιά</v>
      </c>
      <c r="K49" s="65" t="str">
        <f t="shared" si="10"/>
        <v xml:space="preserve">Άκτιο </v>
      </c>
      <c r="L49" s="66" t="str">
        <f t="shared" si="10"/>
        <v>Μύκονος</v>
      </c>
      <c r="M49" s="66" t="str">
        <f t="shared" si="10"/>
        <v>Σαντορίνη</v>
      </c>
      <c r="N49" s="65" t="str">
        <f t="shared" si="10"/>
        <v>Σάμος</v>
      </c>
      <c r="O49" s="66" t="str">
        <f t="shared" ref="O49:R49" si="11">O2</f>
        <v>Σκιάθος</v>
      </c>
      <c r="P49" s="66" t="str">
        <f t="shared" si="11"/>
        <v>Καβάλα</v>
      </c>
      <c r="Q49" s="66" t="str">
        <f t="shared" si="11"/>
        <v>Μυτιλήνη</v>
      </c>
      <c r="R49" s="67" t="str">
        <f t="shared" si="11"/>
        <v>Σύνολο</v>
      </c>
    </row>
    <row r="50" spans="1:20" s="3" customFormat="1" ht="14.1" customHeight="1" x14ac:dyDescent="0.25">
      <c r="A50" s="68" t="s">
        <v>1</v>
      </c>
      <c r="B50" s="80">
        <f>IF(B18=0,"",(B3/B18 -1))</f>
        <v>2.6752555872563004</v>
      </c>
      <c r="C50" s="80">
        <f t="shared" ref="C50:R50" si="12">IF(C18=0,"",(C3/C18 -1))</f>
        <v>5.0881545849531218</v>
      </c>
      <c r="D50" s="80" t="str">
        <f t="shared" si="12"/>
        <v/>
      </c>
      <c r="E50" s="80" t="str">
        <f t="shared" si="12"/>
        <v/>
      </c>
      <c r="F50" s="80">
        <f t="shared" si="12"/>
        <v>0.62227074235807867</v>
      </c>
      <c r="G50" s="80" t="str">
        <f t="shared" si="12"/>
        <v/>
      </c>
      <c r="H50" s="80" t="str">
        <f t="shared" si="12"/>
        <v/>
      </c>
      <c r="I50" s="80" t="str">
        <f t="shared" si="12"/>
        <v/>
      </c>
      <c r="J50" s="80" t="str">
        <f t="shared" si="12"/>
        <v/>
      </c>
      <c r="K50" s="80" t="str">
        <f t="shared" si="12"/>
        <v/>
      </c>
      <c r="L50" s="80" t="str">
        <f t="shared" si="12"/>
        <v/>
      </c>
      <c r="M50" s="80" t="str">
        <f t="shared" si="12"/>
        <v/>
      </c>
      <c r="N50" s="80" t="str">
        <f t="shared" si="12"/>
        <v/>
      </c>
      <c r="O50" s="80" t="str">
        <f t="shared" si="12"/>
        <v/>
      </c>
      <c r="P50" s="80" t="str">
        <f t="shared" si="12"/>
        <v/>
      </c>
      <c r="Q50" s="80" t="str">
        <f t="shared" si="12"/>
        <v/>
      </c>
      <c r="R50" s="80">
        <f t="shared" si="12"/>
        <v>3.1592457761598061</v>
      </c>
      <c r="S50" s="32"/>
    </row>
    <row r="51" spans="1:20" s="3" customFormat="1" ht="14.1" customHeight="1" x14ac:dyDescent="0.25">
      <c r="A51" s="70" t="s">
        <v>2</v>
      </c>
      <c r="B51" s="81">
        <f t="shared" ref="B51:R51" si="13">IF(B19=0,"",(B4/B19 -1))</f>
        <v>4.5576010961599271</v>
      </c>
      <c r="C51" s="81">
        <f t="shared" si="13"/>
        <v>8.2056706331717351</v>
      </c>
      <c r="D51" s="81" t="str">
        <f t="shared" si="13"/>
        <v/>
      </c>
      <c r="E51" s="81" t="str">
        <f t="shared" si="13"/>
        <v/>
      </c>
      <c r="F51" s="81">
        <f t="shared" si="13"/>
        <v>2.0742857142857143</v>
      </c>
      <c r="G51" s="81" t="str">
        <f t="shared" si="13"/>
        <v/>
      </c>
      <c r="H51" s="81" t="str">
        <f t="shared" si="13"/>
        <v/>
      </c>
      <c r="I51" s="81" t="str">
        <f t="shared" si="13"/>
        <v/>
      </c>
      <c r="J51" s="81" t="str">
        <f t="shared" si="13"/>
        <v/>
      </c>
      <c r="K51" s="81" t="str">
        <f t="shared" si="13"/>
        <v/>
      </c>
      <c r="L51" s="81" t="str">
        <f t="shared" si="13"/>
        <v/>
      </c>
      <c r="M51" s="81" t="str">
        <f t="shared" si="13"/>
        <v/>
      </c>
      <c r="N51" s="81" t="str">
        <f t="shared" si="13"/>
        <v/>
      </c>
      <c r="O51" s="81" t="str">
        <f t="shared" si="13"/>
        <v/>
      </c>
      <c r="P51" s="81" t="str">
        <f t="shared" si="13"/>
        <v/>
      </c>
      <c r="Q51" s="81" t="str">
        <f t="shared" si="13"/>
        <v/>
      </c>
      <c r="R51" s="81">
        <f t="shared" si="13"/>
        <v>5.2713217661165181</v>
      </c>
      <c r="S51" s="32"/>
      <c r="T51" s="35"/>
    </row>
    <row r="52" spans="1:20" s="3" customFormat="1" ht="14.1" customHeight="1" x14ac:dyDescent="0.25">
      <c r="A52" s="68" t="s">
        <v>3</v>
      </c>
      <c r="B52" s="80">
        <f t="shared" ref="B52:R52" si="14">IF(B20=0,"",(B5/B20 -1))</f>
        <v>5.7090988083416088</v>
      </c>
      <c r="C52" s="80">
        <f t="shared" si="14"/>
        <v>8.2405026300409112</v>
      </c>
      <c r="D52" s="80">
        <f t="shared" si="14"/>
        <v>77.693877551020407</v>
      </c>
      <c r="E52" s="80" t="str">
        <f t="shared" si="14"/>
        <v/>
      </c>
      <c r="F52" s="80">
        <f t="shared" si="14"/>
        <v>20.939890710382514</v>
      </c>
      <c r="G52" s="80">
        <f t="shared" si="14"/>
        <v>165.53846153846155</v>
      </c>
      <c r="H52" s="80">
        <f t="shared" si="14"/>
        <v>35.064814814814817</v>
      </c>
      <c r="I52" s="80" t="str">
        <f t="shared" si="14"/>
        <v/>
      </c>
      <c r="J52" s="80" t="str">
        <f t="shared" si="14"/>
        <v/>
      </c>
      <c r="K52" s="80" t="str">
        <f t="shared" si="14"/>
        <v/>
      </c>
      <c r="L52" s="80" t="str">
        <f t="shared" si="14"/>
        <v/>
      </c>
      <c r="M52" s="80" t="str">
        <f t="shared" si="14"/>
        <v/>
      </c>
      <c r="N52" s="80" t="str">
        <f t="shared" si="14"/>
        <v/>
      </c>
      <c r="O52" s="80" t="str">
        <f t="shared" si="14"/>
        <v/>
      </c>
      <c r="P52" s="80" t="str">
        <f t="shared" si="14"/>
        <v/>
      </c>
      <c r="Q52" s="80">
        <f t="shared" si="14"/>
        <v>-1</v>
      </c>
      <c r="R52" s="80">
        <f t="shared" si="14"/>
        <v>6.7963885429638857</v>
      </c>
      <c r="S52" s="32"/>
    </row>
    <row r="53" spans="1:20" s="3" customFormat="1" ht="14.1" customHeight="1" x14ac:dyDescent="0.25">
      <c r="A53" s="70" t="s">
        <v>4</v>
      </c>
      <c r="B53" s="81">
        <f t="shared" ref="B53:R53" si="15">IF(B21=0,"",(B6/B21 -1))</f>
        <v>7.7375400789582738</v>
      </c>
      <c r="C53" s="81">
        <f t="shared" si="15"/>
        <v>7.8236007719878682</v>
      </c>
      <c r="D53" s="81">
        <f t="shared" si="15"/>
        <v>286.49100257069409</v>
      </c>
      <c r="E53" s="81" t="str">
        <f t="shared" si="15"/>
        <v/>
      </c>
      <c r="F53" s="81">
        <f t="shared" si="15"/>
        <v>120.9002050580998</v>
      </c>
      <c r="G53" s="81">
        <f t="shared" si="15"/>
        <v>558.82905982905982</v>
      </c>
      <c r="H53" s="81">
        <f t="shared" si="15"/>
        <v>1715.6578947368421</v>
      </c>
      <c r="I53" s="81" t="str">
        <f t="shared" si="15"/>
        <v/>
      </c>
      <c r="J53" s="81" t="str">
        <f t="shared" si="15"/>
        <v/>
      </c>
      <c r="K53" s="81" t="str">
        <f t="shared" si="15"/>
        <v/>
      </c>
      <c r="L53" s="81" t="str">
        <f t="shared" si="15"/>
        <v/>
      </c>
      <c r="M53" s="81">
        <f t="shared" si="15"/>
        <v>751.08333333333337</v>
      </c>
      <c r="N53" s="81" t="str">
        <f t="shared" si="15"/>
        <v/>
      </c>
      <c r="O53" s="81" t="str">
        <f t="shared" si="15"/>
        <v/>
      </c>
      <c r="P53" s="81">
        <f t="shared" si="15"/>
        <v>9.4690265486725664</v>
      </c>
      <c r="Q53" s="81">
        <f t="shared" si="15"/>
        <v>0.8354838709677419</v>
      </c>
      <c r="R53" s="81">
        <f t="shared" si="15"/>
        <v>15.568131206740897</v>
      </c>
      <c r="S53" s="32"/>
      <c r="T53" s="35"/>
    </row>
    <row r="54" spans="1:20" s="3" customFormat="1" ht="14.1" customHeight="1" x14ac:dyDescent="0.25">
      <c r="A54" s="68" t="s">
        <v>5</v>
      </c>
      <c r="B54" s="80">
        <f t="shared" ref="B54:R54" si="16">IF(B22=0,"",(B7/B22 -1))</f>
        <v>3.5123007247945548</v>
      </c>
      <c r="C54" s="80">
        <f t="shared" si="16"/>
        <v>3.8137189768898594</v>
      </c>
      <c r="D54" s="80">
        <f t="shared" si="16"/>
        <v>8.7513756716514539</v>
      </c>
      <c r="E54" s="80">
        <f t="shared" si="16"/>
        <v>8.1560578774141472</v>
      </c>
      <c r="F54" s="80">
        <f t="shared" si="16"/>
        <v>4.8082583115860347</v>
      </c>
      <c r="G54" s="80">
        <f t="shared" si="16"/>
        <v>11.334229609712377</v>
      </c>
      <c r="H54" s="80">
        <f t="shared" si="16"/>
        <v>10.584699081944917</v>
      </c>
      <c r="I54" s="80">
        <f t="shared" si="16"/>
        <v>11.957432057681642</v>
      </c>
      <c r="J54" s="80">
        <f t="shared" si="16"/>
        <v>64.953608247422679</v>
      </c>
      <c r="K54" s="80">
        <f t="shared" si="16"/>
        <v>10.958046149235841</v>
      </c>
      <c r="L54" s="80">
        <f t="shared" si="16"/>
        <v>5.6392433568533251</v>
      </c>
      <c r="M54" s="80">
        <f t="shared" si="16"/>
        <v>6.306764364221249</v>
      </c>
      <c r="N54" s="80">
        <f t="shared" si="16"/>
        <v>24.093851132686083</v>
      </c>
      <c r="O54" s="80">
        <f t="shared" si="16"/>
        <v>54.15023474178404</v>
      </c>
      <c r="P54" s="80">
        <f t="shared" si="16"/>
        <v>4.2190315315315319</v>
      </c>
      <c r="Q54" s="80">
        <f t="shared" si="16"/>
        <v>12.645299145299145</v>
      </c>
      <c r="R54" s="80">
        <f t="shared" si="16"/>
        <v>5.7641617371406317</v>
      </c>
      <c r="S54" s="32"/>
    </row>
    <row r="55" spans="1:20" s="3" customFormat="1" ht="14.1" customHeight="1" x14ac:dyDescent="0.25">
      <c r="A55" s="70" t="s">
        <v>6</v>
      </c>
      <c r="B55" s="81">
        <f t="shared" ref="B55:R55" si="17">IF(B23=0,"",(B8/B23 -1))</f>
        <v>1.3476128639103906</v>
      </c>
      <c r="C55" s="81">
        <f t="shared" si="17"/>
        <v>1.4532832629218171</v>
      </c>
      <c r="D55" s="81">
        <f t="shared" si="17"/>
        <v>2.5946570789179226</v>
      </c>
      <c r="E55" s="81">
        <f t="shared" si="17"/>
        <v>2.5916666666666668</v>
      </c>
      <c r="F55" s="81">
        <f t="shared" si="17"/>
        <v>1.4520919899617395</v>
      </c>
      <c r="G55" s="81">
        <f t="shared" si="17"/>
        <v>3.2771990740740744</v>
      </c>
      <c r="H55" s="81">
        <f t="shared" si="17"/>
        <v>2.7621730836805383</v>
      </c>
      <c r="I55" s="81">
        <f t="shared" si="17"/>
        <v>2.374964564856437</v>
      </c>
      <c r="J55" s="81">
        <f t="shared" si="17"/>
        <v>9.1769087523277459</v>
      </c>
      <c r="K55" s="81">
        <f t="shared" si="17"/>
        <v>3.5749915739804514</v>
      </c>
      <c r="L55" s="81">
        <f t="shared" si="17"/>
        <v>1.3553798336228176</v>
      </c>
      <c r="M55" s="81">
        <f t="shared" si="17"/>
        <v>1.838614682704272</v>
      </c>
      <c r="N55" s="81">
        <f t="shared" si="17"/>
        <v>3.5412874957869906</v>
      </c>
      <c r="O55" s="81">
        <f t="shared" si="17"/>
        <v>6.0674437968359705</v>
      </c>
      <c r="P55" s="81">
        <f t="shared" si="17"/>
        <v>2.1589667896678968</v>
      </c>
      <c r="Q55" s="81">
        <f t="shared" si="17"/>
        <v>7.434471803018269</v>
      </c>
      <c r="R55" s="81">
        <f t="shared" si="17"/>
        <v>1.9795646044150614</v>
      </c>
      <c r="S55" s="32"/>
      <c r="T55" s="35"/>
    </row>
    <row r="56" spans="1:20" s="3" customFormat="1" ht="14.1" customHeight="1" x14ac:dyDescent="0.25">
      <c r="A56" s="68" t="s">
        <v>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32"/>
    </row>
    <row r="57" spans="1:20" s="3" customFormat="1" ht="14.1" customHeight="1" x14ac:dyDescent="0.25">
      <c r="A57" s="70" t="s">
        <v>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32"/>
      <c r="T57" s="35"/>
    </row>
    <row r="58" spans="1:20" s="3" customFormat="1" ht="14.1" customHeight="1" x14ac:dyDescent="0.25">
      <c r="A58" s="68" t="s">
        <v>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32"/>
    </row>
    <row r="59" spans="1:20" s="3" customFormat="1" ht="14.1" customHeight="1" x14ac:dyDescent="0.25">
      <c r="A59" s="70" t="s">
        <v>10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32"/>
      <c r="T59" s="35"/>
    </row>
    <row r="60" spans="1:20" s="3" customFormat="1" ht="14.1" customHeight="1" x14ac:dyDescent="0.25">
      <c r="A60" s="68" t="s">
        <v>11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32"/>
    </row>
    <row r="61" spans="1:20" s="3" customFormat="1" ht="14.1" customHeight="1" thickBot="1" x14ac:dyDescent="0.3">
      <c r="A61" s="90" t="s">
        <v>12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32"/>
      <c r="T61" s="35"/>
    </row>
    <row r="62" spans="1:20" s="40" customFormat="1" ht="14.1" customHeight="1" thickTop="1" x14ac:dyDescent="0.25">
      <c r="A62" s="72" t="str">
        <f>A15</f>
        <v xml:space="preserve">Tρέχον έτος </v>
      </c>
      <c r="B62" s="82">
        <f>IF(B31=0,"",(B15/B31 -1))</f>
        <v>2.8899555659274787</v>
      </c>
      <c r="C62" s="82">
        <f t="shared" ref="C62:R62" si="18">IF(C31=0,"",(C15/C31 -1))</f>
        <v>3.4450965845080095</v>
      </c>
      <c r="D62" s="82">
        <f t="shared" si="18"/>
        <v>4.585297888484785</v>
      </c>
      <c r="E62" s="82">
        <f t="shared" si="18"/>
        <v>4.2267571278141371</v>
      </c>
      <c r="F62" s="82">
        <f t="shared" si="18"/>
        <v>2.8471208179478573</v>
      </c>
      <c r="G62" s="82">
        <f t="shared" si="18"/>
        <v>5.8778429322544961</v>
      </c>
      <c r="H62" s="82">
        <f t="shared" si="18"/>
        <v>4.7049241021843757</v>
      </c>
      <c r="I62" s="82">
        <f t="shared" si="18"/>
        <v>3.8161065762041062</v>
      </c>
      <c r="J62" s="82">
        <f t="shared" si="18"/>
        <v>14.713635069740961</v>
      </c>
      <c r="K62" s="82">
        <f t="shared" si="18"/>
        <v>5.5839203169711649</v>
      </c>
      <c r="L62" s="82">
        <f t="shared" si="18"/>
        <v>2.2699486284388204</v>
      </c>
      <c r="M62" s="82">
        <f t="shared" si="18"/>
        <v>3.3252156948485512</v>
      </c>
      <c r="N62" s="82">
        <f t="shared" si="18"/>
        <v>5.7907509157509161</v>
      </c>
      <c r="O62" s="82">
        <f t="shared" si="18"/>
        <v>9.3489348468356397</v>
      </c>
      <c r="P62" s="82">
        <f t="shared" si="18"/>
        <v>2.6770544783010157</v>
      </c>
      <c r="Q62" s="82">
        <f t="shared" si="18"/>
        <v>6.4878568385172564</v>
      </c>
      <c r="R62" s="82">
        <f t="shared" si="18"/>
        <v>3.5530577306278239</v>
      </c>
      <c r="S62" s="39"/>
    </row>
    <row r="63" spans="1:20" s="3" customFormat="1" ht="14.1" customHeight="1" x14ac:dyDescent="0.25">
      <c r="A63" s="83"/>
      <c r="B63" s="84"/>
      <c r="C63" s="84"/>
      <c r="D63" s="84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20" s="2" customFormat="1" ht="13.5" customHeight="1" x14ac:dyDescent="0.25">
      <c r="A64" s="64" t="s">
        <v>80</v>
      </c>
      <c r="B64" s="65" t="str">
        <f>B2</f>
        <v>Αθήνα</v>
      </c>
      <c r="C64" s="66" t="str">
        <f t="shared" ref="C64:R64" si="19">C2</f>
        <v>Θεσσαλονίκη</v>
      </c>
      <c r="D64" s="66" t="str">
        <f t="shared" si="19"/>
        <v>Ρόδος</v>
      </c>
      <c r="E64" s="66" t="str">
        <f t="shared" si="19"/>
        <v>Κως</v>
      </c>
      <c r="F64" s="65" t="str">
        <f t="shared" si="19"/>
        <v>Ηράκλειο</v>
      </c>
      <c r="G64" s="66" t="str">
        <f t="shared" si="19"/>
        <v xml:space="preserve">Χανιά </v>
      </c>
      <c r="H64" s="66" t="str">
        <f t="shared" si="19"/>
        <v>Κέρκυρα</v>
      </c>
      <c r="I64" s="66" t="str">
        <f t="shared" si="19"/>
        <v>Ζάκυνθος</v>
      </c>
      <c r="J64" s="67" t="str">
        <f t="shared" si="19"/>
        <v>Κεφαλονιά</v>
      </c>
      <c r="K64" s="65" t="str">
        <f t="shared" si="19"/>
        <v xml:space="preserve">Άκτιο </v>
      </c>
      <c r="L64" s="66" t="str">
        <f t="shared" si="19"/>
        <v>Μύκονος</v>
      </c>
      <c r="M64" s="66" t="str">
        <f t="shared" si="19"/>
        <v>Σαντορίνη</v>
      </c>
      <c r="N64" s="65" t="str">
        <f t="shared" si="19"/>
        <v>Σάμος</v>
      </c>
      <c r="O64" s="66" t="str">
        <f t="shared" si="19"/>
        <v>Σκιάθος</v>
      </c>
      <c r="P64" s="66" t="str">
        <f t="shared" si="19"/>
        <v>Καβάλα</v>
      </c>
      <c r="Q64" s="66" t="str">
        <f t="shared" si="19"/>
        <v>Μυτιλήνη</v>
      </c>
      <c r="R64" s="67" t="str">
        <f t="shared" si="19"/>
        <v>Σύνολο</v>
      </c>
    </row>
    <row r="65" spans="1:20" s="3" customFormat="1" ht="14.1" customHeight="1" x14ac:dyDescent="0.25">
      <c r="A65" s="68" t="s">
        <v>1</v>
      </c>
      <c r="B65" s="80">
        <f>IF(B34=0,"",(B3/B34 -1))</f>
        <v>-0.54472996355336301</v>
      </c>
      <c r="C65" s="80">
        <f t="shared" ref="C65:R65" si="20">IF(C34=0,"",(C3/C34 -1))</f>
        <v>-0.46798221511715044</v>
      </c>
      <c r="D65" s="80">
        <f t="shared" si="20"/>
        <v>-1</v>
      </c>
      <c r="E65" s="80" t="str">
        <f t="shared" si="20"/>
        <v/>
      </c>
      <c r="F65" s="80">
        <f t="shared" si="20"/>
        <v>-0.57249712313003454</v>
      </c>
      <c r="G65" s="80">
        <f t="shared" si="20"/>
        <v>-0.64232081911262795</v>
      </c>
      <c r="H65" s="80" t="str">
        <f t="shared" si="20"/>
        <v/>
      </c>
      <c r="I65" s="80" t="str">
        <f t="shared" si="20"/>
        <v/>
      </c>
      <c r="J65" s="80" t="str">
        <f t="shared" si="20"/>
        <v/>
      </c>
      <c r="K65" s="80" t="str">
        <f t="shared" si="20"/>
        <v/>
      </c>
      <c r="L65" s="80" t="str">
        <f t="shared" si="20"/>
        <v/>
      </c>
      <c r="M65" s="80">
        <f t="shared" si="20"/>
        <v>-1</v>
      </c>
      <c r="N65" s="80" t="str">
        <f t="shared" si="20"/>
        <v/>
      </c>
      <c r="O65" s="80" t="str">
        <f t="shared" si="20"/>
        <v/>
      </c>
      <c r="P65" s="80">
        <f t="shared" si="20"/>
        <v>-0.99725776965265078</v>
      </c>
      <c r="Q65" s="80">
        <f t="shared" si="20"/>
        <v>-1</v>
      </c>
      <c r="R65" s="80">
        <f t="shared" si="20"/>
        <v>-0.52612113912574143</v>
      </c>
      <c r="S65" s="32"/>
    </row>
    <row r="66" spans="1:20" s="3" customFormat="1" ht="14.1" customHeight="1" x14ac:dyDescent="0.25">
      <c r="A66" s="70" t="s">
        <v>2</v>
      </c>
      <c r="B66" s="81">
        <f t="shared" ref="B66:R66" si="21">IF(B35=0,"",(B4/B35 -1))</f>
        <v>-0.37120733311868215</v>
      </c>
      <c r="C66" s="81">
        <f t="shared" si="21"/>
        <v>-0.36291544240994722</v>
      </c>
      <c r="D66" s="81" t="str">
        <f t="shared" si="21"/>
        <v/>
      </c>
      <c r="E66" s="81" t="str">
        <f t="shared" si="21"/>
        <v/>
      </c>
      <c r="F66" s="81">
        <f t="shared" si="21"/>
        <v>-0.9183239714589343</v>
      </c>
      <c r="G66" s="81">
        <f t="shared" si="21"/>
        <v>-0.3998664886515354</v>
      </c>
      <c r="H66" s="81" t="str">
        <f t="shared" si="21"/>
        <v/>
      </c>
      <c r="I66" s="81" t="str">
        <f t="shared" si="21"/>
        <v/>
      </c>
      <c r="J66" s="81" t="str">
        <f t="shared" si="21"/>
        <v/>
      </c>
      <c r="K66" s="81" t="str">
        <f t="shared" si="21"/>
        <v/>
      </c>
      <c r="L66" s="81" t="str">
        <f t="shared" si="21"/>
        <v/>
      </c>
      <c r="M66" s="81">
        <f t="shared" si="21"/>
        <v>-1</v>
      </c>
      <c r="N66" s="81" t="str">
        <f t="shared" si="21"/>
        <v/>
      </c>
      <c r="O66" s="81" t="str">
        <f t="shared" si="21"/>
        <v/>
      </c>
      <c r="P66" s="81" t="str">
        <f t="shared" si="21"/>
        <v/>
      </c>
      <c r="Q66" s="81" t="str">
        <f t="shared" si="21"/>
        <v/>
      </c>
      <c r="R66" s="81">
        <f t="shared" si="21"/>
        <v>-0.37931718104726453</v>
      </c>
      <c r="S66" s="32"/>
      <c r="T66" s="35"/>
    </row>
    <row r="67" spans="1:20" s="3" customFormat="1" ht="14.1" customHeight="1" x14ac:dyDescent="0.25">
      <c r="A67" s="68" t="s">
        <v>3</v>
      </c>
      <c r="B67" s="80">
        <f t="shared" ref="B67:R67" si="22">IF(B36=0,"",(B5/B36 -1))</f>
        <v>-0.39322310755853929</v>
      </c>
      <c r="C67" s="80">
        <f t="shared" si="22"/>
        <v>-0.23184122305537114</v>
      </c>
      <c r="D67" s="80">
        <f t="shared" si="22"/>
        <v>40.021276595744681</v>
      </c>
      <c r="E67" s="80">
        <f t="shared" si="22"/>
        <v>3.0654761904761907</v>
      </c>
      <c r="F67" s="80">
        <f t="shared" si="22"/>
        <v>-0.21490027375831056</v>
      </c>
      <c r="G67" s="80">
        <f t="shared" si="22"/>
        <v>2.2201289043133365</v>
      </c>
      <c r="H67" s="80">
        <f t="shared" si="22"/>
        <v>6.6673228346456694</v>
      </c>
      <c r="I67" s="80">
        <f t="shared" si="22"/>
        <v>0.68666666666666676</v>
      </c>
      <c r="J67" s="80" t="str">
        <f t="shared" si="22"/>
        <v/>
      </c>
      <c r="K67" s="80">
        <f t="shared" si="22"/>
        <v>1.032258064516129</v>
      </c>
      <c r="L67" s="80" t="str">
        <f t="shared" si="22"/>
        <v/>
      </c>
      <c r="M67" s="80">
        <f t="shared" si="22"/>
        <v>2.4892086330935252</v>
      </c>
      <c r="N67" s="80" t="str">
        <f t="shared" si="22"/>
        <v/>
      </c>
      <c r="O67" s="80" t="str">
        <f t="shared" si="22"/>
        <v/>
      </c>
      <c r="P67" s="80" t="str">
        <f t="shared" si="22"/>
        <v/>
      </c>
      <c r="Q67" s="80" t="str">
        <f t="shared" si="22"/>
        <v/>
      </c>
      <c r="R67" s="80">
        <f t="shared" si="22"/>
        <v>-0.31551667236956393</v>
      </c>
      <c r="S67" s="32"/>
    </row>
    <row r="68" spans="1:20" s="3" customFormat="1" ht="14.1" customHeight="1" x14ac:dyDescent="0.25">
      <c r="A68" s="70" t="s">
        <v>4</v>
      </c>
      <c r="B68" s="81">
        <f t="shared" ref="B68:R68" si="23">IF(B37=0,"",(B6/B37 -1))</f>
        <v>-0.21631651743181723</v>
      </c>
      <c r="C68" s="81">
        <f t="shared" si="23"/>
        <v>-0.15782382383436055</v>
      </c>
      <c r="D68" s="81">
        <f t="shared" si="23"/>
        <v>8.9118938870114794E-2</v>
      </c>
      <c r="E68" s="81">
        <f t="shared" si="23"/>
        <v>1.6702772283444745E-2</v>
      </c>
      <c r="F68" s="81">
        <f t="shared" si="23"/>
        <v>-3.9457951375049816E-2</v>
      </c>
      <c r="G68" s="81">
        <f t="shared" si="23"/>
        <v>-7.8490130699644056E-2</v>
      </c>
      <c r="H68" s="81">
        <f t="shared" si="23"/>
        <v>4.056468336257768E-2</v>
      </c>
      <c r="I68" s="81">
        <f t="shared" si="23"/>
        <v>0.15809451508825201</v>
      </c>
      <c r="J68" s="81">
        <f t="shared" si="23"/>
        <v>-0.19787010255061799</v>
      </c>
      <c r="K68" s="81">
        <f t="shared" si="23"/>
        <v>1.5573807380738072</v>
      </c>
      <c r="L68" s="81">
        <f t="shared" si="23"/>
        <v>-6.3005112980372702E-2</v>
      </c>
      <c r="M68" s="81">
        <f t="shared" si="23"/>
        <v>0.34066178928213309</v>
      </c>
      <c r="N68" s="81">
        <f t="shared" si="23"/>
        <v>0.6335204490777866</v>
      </c>
      <c r="O68" s="81">
        <f t="shared" si="23"/>
        <v>10.272727272727273</v>
      </c>
      <c r="P68" s="81">
        <f t="shared" si="23"/>
        <v>0.30573951434878577</v>
      </c>
      <c r="Q68" s="81">
        <f t="shared" si="23"/>
        <v>-0.30609756097560981</v>
      </c>
      <c r="R68" s="81">
        <f t="shared" si="23"/>
        <v>-0.10176389445184508</v>
      </c>
      <c r="S68" s="32"/>
      <c r="T68" s="35"/>
    </row>
    <row r="69" spans="1:20" s="3" customFormat="1" ht="14.1" customHeight="1" x14ac:dyDescent="0.25">
      <c r="A69" s="68" t="s">
        <v>5</v>
      </c>
      <c r="B69" s="80">
        <f t="shared" ref="B69:R69" si="24">IF(B38=0,"",(B7/B38 -1))</f>
        <v>-0.12180484327363372</v>
      </c>
      <c r="C69" s="80">
        <f t="shared" si="24"/>
        <v>-0.10415249971298124</v>
      </c>
      <c r="D69" s="80">
        <f t="shared" si="24"/>
        <v>5.6411569158262287E-2</v>
      </c>
      <c r="E69" s="80">
        <f t="shared" si="24"/>
        <v>-4.3255940716130481E-2</v>
      </c>
      <c r="F69" s="80">
        <f t="shared" si="24"/>
        <v>-6.4735983609003123E-2</v>
      </c>
      <c r="G69" s="80">
        <f t="shared" si="24"/>
        <v>-7.6046624447678735E-3</v>
      </c>
      <c r="H69" s="80">
        <f t="shared" si="24"/>
        <v>-3.3913107586214686E-2</v>
      </c>
      <c r="I69" s="80">
        <f t="shared" si="24"/>
        <v>-0.12022331221344584</v>
      </c>
      <c r="J69" s="80">
        <f t="shared" si="24"/>
        <v>-6.4282580078982021E-2</v>
      </c>
      <c r="K69" s="80">
        <f t="shared" si="24"/>
        <v>0.25967548456341949</v>
      </c>
      <c r="L69" s="80">
        <f t="shared" si="24"/>
        <v>8.6900987614899616E-3</v>
      </c>
      <c r="M69" s="80">
        <f t="shared" si="24"/>
        <v>0.3659066232356134</v>
      </c>
      <c r="N69" s="80">
        <f t="shared" si="24"/>
        <v>7.7019237447044864E-2</v>
      </c>
      <c r="O69" s="80">
        <f t="shared" si="24"/>
        <v>9.5291375291375324E-2</v>
      </c>
      <c r="P69" s="80">
        <f t="shared" si="24"/>
        <v>-0.32896546731340037</v>
      </c>
      <c r="Q69" s="80">
        <f t="shared" si="24"/>
        <v>-2.9778182923123619E-2</v>
      </c>
      <c r="R69" s="80">
        <f t="shared" si="24"/>
        <v>-4.5554412011591161E-2</v>
      </c>
      <c r="S69" s="32"/>
    </row>
    <row r="70" spans="1:20" s="3" customFormat="1" ht="14.1" customHeight="1" x14ac:dyDescent="0.25">
      <c r="A70" s="70" t="s">
        <v>6</v>
      </c>
      <c r="B70" s="81">
        <f t="shared" ref="B70:R70" si="25">IF(B39=0,"",(B8/B39 -1))</f>
        <v>-7.4146501963420985E-2</v>
      </c>
      <c r="C70" s="81">
        <f t="shared" si="25"/>
        <v>-0.14868910197241014</v>
      </c>
      <c r="D70" s="81">
        <f t="shared" si="25"/>
        <v>6.5418623592354619E-2</v>
      </c>
      <c r="E70" s="81">
        <f t="shared" si="25"/>
        <v>1.8275166848712665E-2</v>
      </c>
      <c r="F70" s="81">
        <f t="shared" si="25"/>
        <v>-1.2430524744145077E-2</v>
      </c>
      <c r="G70" s="81">
        <f t="shared" si="25"/>
        <v>0.12816359088491924</v>
      </c>
      <c r="H70" s="81">
        <f t="shared" si="25"/>
        <v>0.1387238665370123</v>
      </c>
      <c r="I70" s="81">
        <f t="shared" si="25"/>
        <v>3.1206691744209092E-2</v>
      </c>
      <c r="J70" s="81">
        <f t="shared" si="25"/>
        <v>4.3469959266802416E-2</v>
      </c>
      <c r="K70" s="81">
        <f t="shared" si="25"/>
        <v>0.15246811906742974</v>
      </c>
      <c r="L70" s="81">
        <f t="shared" si="25"/>
        <v>0.25084350802242872</v>
      </c>
      <c r="M70" s="81">
        <f t="shared" si="25"/>
        <v>0.49863688618820823</v>
      </c>
      <c r="N70" s="81">
        <f t="shared" si="25"/>
        <v>1.076478751734733E-2</v>
      </c>
      <c r="O70" s="81">
        <f t="shared" si="25"/>
        <v>0.18237031258706193</v>
      </c>
      <c r="P70" s="81">
        <f t="shared" si="25"/>
        <v>-0.13253891050583655</v>
      </c>
      <c r="Q70" s="81">
        <f t="shared" si="25"/>
        <v>-7.9729612618077872E-2</v>
      </c>
      <c r="R70" s="81">
        <f t="shared" si="25"/>
        <v>2.5050322896015498E-2</v>
      </c>
      <c r="S70" s="32"/>
      <c r="T70" s="35"/>
    </row>
    <row r="71" spans="1:20" s="3" customFormat="1" ht="14.1" customHeight="1" x14ac:dyDescent="0.25">
      <c r="A71" s="68" t="s">
        <v>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32"/>
    </row>
    <row r="72" spans="1:20" s="3" customFormat="1" ht="14.1" customHeight="1" x14ac:dyDescent="0.25">
      <c r="A72" s="70" t="s">
        <v>8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32"/>
      <c r="T72" s="35"/>
    </row>
    <row r="73" spans="1:20" s="3" customFormat="1" ht="14.1" customHeight="1" x14ac:dyDescent="0.25">
      <c r="A73" s="68" t="s">
        <v>9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32"/>
    </row>
    <row r="74" spans="1:20" s="3" customFormat="1" ht="14.1" customHeight="1" x14ac:dyDescent="0.25">
      <c r="A74" s="70" t="s">
        <v>10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32"/>
      <c r="T74" s="35"/>
    </row>
    <row r="75" spans="1:20" s="3" customFormat="1" ht="14.1" customHeight="1" x14ac:dyDescent="0.25">
      <c r="A75" s="68" t="s">
        <v>11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32"/>
    </row>
    <row r="76" spans="1:20" s="3" customFormat="1" ht="14.1" customHeight="1" thickBot="1" x14ac:dyDescent="0.3">
      <c r="A76" s="90" t="s">
        <v>12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32"/>
      <c r="T76" s="35"/>
    </row>
    <row r="77" spans="1:20" s="40" customFormat="1" ht="14.1" customHeight="1" thickTop="1" x14ac:dyDescent="0.25">
      <c r="A77" s="72" t="str">
        <f>A15</f>
        <v xml:space="preserve">Tρέχον έτος </v>
      </c>
      <c r="B77" s="82">
        <f>IF(B47=0,"",(B15/B47 -1))</f>
        <v>-0.22963843108812076</v>
      </c>
      <c r="C77" s="82">
        <f t="shared" ref="C77:R77" si="26">IF(C47=0,"",(C15/C47 -1))</f>
        <v>-0.20284073214095644</v>
      </c>
      <c r="D77" s="82">
        <f t="shared" si="26"/>
        <v>6.9891577149630457E-2</v>
      </c>
      <c r="E77" s="82">
        <f t="shared" si="26"/>
        <v>-4.6224374790581058E-3</v>
      </c>
      <c r="F77" s="82">
        <f t="shared" si="26"/>
        <v>-4.2933444679314925E-2</v>
      </c>
      <c r="G77" s="82">
        <f t="shared" si="26"/>
        <v>5.149077229208987E-2</v>
      </c>
      <c r="H77" s="82">
        <f t="shared" si="26"/>
        <v>7.2633976073747775E-2</v>
      </c>
      <c r="I77" s="82">
        <f t="shared" si="26"/>
        <v>-2.1386592182782271E-2</v>
      </c>
      <c r="J77" s="82">
        <f t="shared" si="26"/>
        <v>-9.6164196777781541E-3</v>
      </c>
      <c r="K77" s="82">
        <f t="shared" si="26"/>
        <v>0.25594944415867982</v>
      </c>
      <c r="L77" s="82">
        <f t="shared" si="26"/>
        <v>0.14149114425380471</v>
      </c>
      <c r="M77" s="82">
        <f t="shared" si="26"/>
        <v>0.43691332916145176</v>
      </c>
      <c r="N77" s="82">
        <f t="shared" si="26"/>
        <v>5.1669936417141349E-2</v>
      </c>
      <c r="O77" s="82">
        <f t="shared" si="26"/>
        <v>0.15949755222216422</v>
      </c>
      <c r="P77" s="82">
        <f t="shared" si="26"/>
        <v>-0.21309126837100156</v>
      </c>
      <c r="Q77" s="82">
        <f t="shared" si="26"/>
        <v>-7.3003481379892432E-2</v>
      </c>
      <c r="R77" s="82">
        <f t="shared" si="26"/>
        <v>-8.0749513355754421E-2</v>
      </c>
      <c r="S77" s="39"/>
    </row>
    <row r="78" spans="1:20" s="22" customFormat="1" ht="14.1" customHeight="1" x14ac:dyDescent="0.2">
      <c r="A78" s="49" t="s">
        <v>52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20" s="22" customFormat="1" ht="14.1" customHeight="1" x14ac:dyDescent="0.2">
      <c r="A79" s="49" t="s">
        <v>33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20" s="3" customFormat="1" ht="15" customHeight="1" x14ac:dyDescent="0.25">
      <c r="A80" s="85"/>
      <c r="B80" s="86"/>
      <c r="C80" s="86"/>
      <c r="D80" s="86"/>
      <c r="E80" s="86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s="3" customFormat="1" ht="15" customHeight="1" x14ac:dyDescent="0.25">
      <c r="A81" s="85"/>
      <c r="B81" s="86"/>
      <c r="C81" s="86"/>
      <c r="D81" s="86"/>
      <c r="E81" s="86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15" customHeight="1" x14ac:dyDescent="0.25">
      <c r="A82" s="87"/>
    </row>
    <row r="83" spans="1:18" ht="15" customHeight="1" x14ac:dyDescent="0.25">
      <c r="A83" s="87"/>
    </row>
    <row r="85" spans="1:18" ht="15" customHeight="1" x14ac:dyDescent="0.25">
      <c r="B85" s="89"/>
      <c r="C85" s="89"/>
    </row>
    <row r="86" spans="1:18" ht="15" customHeight="1" x14ac:dyDescent="0.25">
      <c r="B86" s="75"/>
      <c r="C86" s="75"/>
    </row>
    <row r="87" spans="1:18" ht="15" customHeight="1" x14ac:dyDescent="0.25">
      <c r="B87" s="75"/>
      <c r="C87" s="75"/>
    </row>
    <row r="88" spans="1:18" ht="15" customHeight="1" x14ac:dyDescent="0.25">
      <c r="B88" s="75"/>
      <c r="C88" s="75"/>
    </row>
    <row r="89" spans="1:18" ht="15" customHeight="1" x14ac:dyDescent="0.25">
      <c r="B89" s="75"/>
      <c r="C89" s="75"/>
    </row>
  </sheetData>
  <conditionalFormatting sqref="B16:M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29BC-8607-477A-8F2A-569313C014F2}">
  <sheetPr>
    <pageSetUpPr fitToPage="1"/>
  </sheetPr>
  <dimension ref="A1:W36"/>
  <sheetViews>
    <sheetView showGridLines="0" showZeros="0" zoomScaleNormal="100" workbookViewId="0">
      <selection activeCell="A43" sqref="A43"/>
    </sheetView>
  </sheetViews>
  <sheetFormatPr defaultRowHeight="15" customHeight="1" x14ac:dyDescent="0.25"/>
  <cols>
    <col min="1" max="1" width="17.7109375" style="9" customWidth="1"/>
    <col min="2" max="16" width="10.7109375" style="15" customWidth="1"/>
    <col min="17" max="17" width="10.7109375" style="9" customWidth="1"/>
    <col min="18" max="21" width="8.85546875" style="9"/>
  </cols>
  <sheetData>
    <row r="1" spans="1:23" s="3" customFormat="1" ht="14.1" customHeight="1" x14ac:dyDescent="0.25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5"/>
      <c r="P1" s="15"/>
      <c r="Q1" s="9"/>
      <c r="R1" s="9"/>
      <c r="S1" s="9"/>
      <c r="T1" s="9"/>
      <c r="U1" s="9"/>
    </row>
    <row r="2" spans="1:23" ht="15" customHeight="1" x14ac:dyDescent="0.25">
      <c r="A2" s="10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3" s="2" customFormat="1" ht="13.5" customHeight="1" x14ac:dyDescent="0.25">
      <c r="A3" s="26" t="s">
        <v>59</v>
      </c>
      <c r="B3" s="104" t="s">
        <v>53</v>
      </c>
      <c r="C3" s="105"/>
      <c r="D3" s="105"/>
      <c r="E3" s="105"/>
      <c r="F3" s="106"/>
      <c r="G3" s="104" t="s">
        <v>54</v>
      </c>
      <c r="H3" s="105"/>
      <c r="I3" s="105"/>
      <c r="J3" s="105"/>
      <c r="K3" s="105"/>
      <c r="L3" s="104" t="s">
        <v>56</v>
      </c>
      <c r="M3" s="105"/>
      <c r="N3" s="105"/>
      <c r="O3" s="105"/>
      <c r="P3" s="105"/>
      <c r="Q3" s="9"/>
      <c r="R3" s="9"/>
      <c r="S3" s="9"/>
      <c r="T3" s="9"/>
      <c r="U3" s="9"/>
    </row>
    <row r="4" spans="1:23" s="3" customFormat="1" ht="14.1" customHeight="1" x14ac:dyDescent="0.25">
      <c r="A4" s="30"/>
      <c r="B4" s="27">
        <f>'table 1'!A2</f>
        <v>2022</v>
      </c>
      <c r="C4" s="27">
        <f>'table 1'!A17</f>
        <v>2021</v>
      </c>
      <c r="D4" s="27">
        <f>'table 1'!A33</f>
        <v>2019</v>
      </c>
      <c r="E4" s="27" t="str">
        <f>'table 1'!A49</f>
        <v>Δ2022/21</v>
      </c>
      <c r="F4" s="27" t="str">
        <f>'table 1'!A64</f>
        <v>Δ2022/19</v>
      </c>
      <c r="G4" s="27">
        <f>B4</f>
        <v>2022</v>
      </c>
      <c r="H4" s="27">
        <f t="shared" ref="H4:K4" si="0">C4</f>
        <v>2021</v>
      </c>
      <c r="I4" s="27">
        <f t="shared" si="0"/>
        <v>2019</v>
      </c>
      <c r="J4" s="27" t="str">
        <f t="shared" si="0"/>
        <v>Δ2022/21</v>
      </c>
      <c r="K4" s="27" t="str">
        <f t="shared" si="0"/>
        <v>Δ2022/19</v>
      </c>
      <c r="L4" s="27">
        <f>B4</f>
        <v>2022</v>
      </c>
      <c r="M4" s="27">
        <f t="shared" ref="M4:P4" si="1">C4</f>
        <v>2021</v>
      </c>
      <c r="N4" s="27">
        <f t="shared" si="1"/>
        <v>2019</v>
      </c>
      <c r="O4" s="27" t="str">
        <f t="shared" si="1"/>
        <v>Δ2022/21</v>
      </c>
      <c r="P4" s="27" t="str">
        <f t="shared" si="1"/>
        <v>Δ2022/19</v>
      </c>
      <c r="Q4" s="9"/>
      <c r="R4" s="9"/>
      <c r="S4" s="9"/>
      <c r="T4" s="9"/>
      <c r="U4" s="9"/>
      <c r="V4" s="32"/>
    </row>
    <row r="5" spans="1:23" s="3" customFormat="1" ht="14.1" customHeight="1" x14ac:dyDescent="0.25">
      <c r="A5" s="33" t="s">
        <v>1</v>
      </c>
      <c r="B5" s="34">
        <f>'table 1'!R3-'table 1'!B3</f>
        <v>54567</v>
      </c>
      <c r="C5" s="34">
        <f>'table 1'!R18-'table 1'!B18</f>
        <v>9204</v>
      </c>
      <c r="D5" s="34">
        <f>'table 1'!R34-'table 1'!B34</f>
        <v>104483</v>
      </c>
      <c r="E5" s="46">
        <f>IFERROR(B5/C5-1,"")</f>
        <v>4.9286179921773146</v>
      </c>
      <c r="F5" s="57">
        <f>IFERROR(B5/D5-1,"")</f>
        <v>-0.47774279069322279</v>
      </c>
      <c r="G5" s="34">
        <f>SUM('table 1'!D3:E3)</f>
        <v>0</v>
      </c>
      <c r="H5" s="34">
        <f>SUM('table 1'!D18:E18)</f>
        <v>0</v>
      </c>
      <c r="I5" s="34">
        <f>SUM('table 1'!D34:E34)</f>
        <v>48</v>
      </c>
      <c r="J5" s="46" t="str">
        <f>IFERROR(G5/H5-1,"")</f>
        <v/>
      </c>
      <c r="K5" s="57">
        <f>IFERROR(G5/I5-1,"")</f>
        <v>-1</v>
      </c>
      <c r="L5" s="34">
        <f>SUM('table 1'!L3:M3)</f>
        <v>1</v>
      </c>
      <c r="M5" s="34">
        <f>SUM('table 1'!L18:M18)</f>
        <v>0</v>
      </c>
      <c r="N5" s="34">
        <f>SUM('table 1'!L34:M34)</f>
        <v>36</v>
      </c>
      <c r="O5" s="46" t="str">
        <f>IFERROR(L5/M5-1,"")</f>
        <v/>
      </c>
      <c r="P5" s="57">
        <f>IFERROR(L5/N5-1,"")</f>
        <v>-0.97222222222222221</v>
      </c>
      <c r="Q5" s="9"/>
      <c r="R5" s="9"/>
      <c r="S5" s="9"/>
      <c r="T5" s="9"/>
      <c r="U5" s="9"/>
      <c r="V5" s="32"/>
      <c r="W5" s="35"/>
    </row>
    <row r="6" spans="1:23" s="3" customFormat="1" ht="14.1" customHeight="1" x14ac:dyDescent="0.25">
      <c r="A6" s="30" t="s">
        <v>2</v>
      </c>
      <c r="B6" s="31">
        <f>'table 1'!R4-'table 1'!B4</f>
        <v>64101</v>
      </c>
      <c r="C6" s="31">
        <f>'table 1'!R19-'table 1'!B19</f>
        <v>6982</v>
      </c>
      <c r="D6" s="31">
        <f>'table 1'!R35-'table 1'!B35</f>
        <v>106562</v>
      </c>
      <c r="E6" s="45">
        <f>IFERROR(B6/C6-1,"")</f>
        <v>8.1808937267258663</v>
      </c>
      <c r="F6" s="58">
        <f>IFERROR(B6/D6-1,"")</f>
        <v>-0.39846286668793751</v>
      </c>
      <c r="G6" s="31">
        <f>SUM('table 1'!D4:E4)</f>
        <v>0</v>
      </c>
      <c r="H6" s="31">
        <f>SUM('table 1'!D19:E19)</f>
        <v>0</v>
      </c>
      <c r="I6" s="31">
        <f>SUM('table 1'!D35:E35)</f>
        <v>0</v>
      </c>
      <c r="J6" s="45" t="str">
        <f>IFERROR(G6/H6-1,"")</f>
        <v/>
      </c>
      <c r="K6" s="58" t="str">
        <f>IFERROR(G6/I6-1,"")</f>
        <v/>
      </c>
      <c r="L6" s="31">
        <f>SUM('table 1'!L4:M4)</f>
        <v>0</v>
      </c>
      <c r="M6" s="31">
        <f>SUM('table 1'!L19:M19)</f>
        <v>0</v>
      </c>
      <c r="N6" s="31">
        <f>SUM('table 1'!L35:M35)</f>
        <v>118</v>
      </c>
      <c r="O6" s="45" t="str">
        <f>IFERROR(L6/M6-1,"")</f>
        <v/>
      </c>
      <c r="P6" s="58">
        <f>IFERROR(L6/N6-1,"")</f>
        <v>-1</v>
      </c>
      <c r="Q6" s="9"/>
      <c r="R6" s="9"/>
      <c r="S6" s="9"/>
      <c r="T6" s="9"/>
      <c r="U6" s="9"/>
      <c r="V6" s="32"/>
    </row>
    <row r="7" spans="1:23" s="3" customFormat="1" ht="14.1" customHeight="1" x14ac:dyDescent="0.25">
      <c r="A7" s="33" t="s">
        <v>3</v>
      </c>
      <c r="B7" s="34">
        <f>'table 1'!R5-'table 1'!B5</f>
        <v>121873</v>
      </c>
      <c r="C7" s="34">
        <f>'table 1'!R20-'table 1'!B20</f>
        <v>11138</v>
      </c>
      <c r="D7" s="34">
        <f>'table 1'!R36-'table 1'!B36</f>
        <v>137602</v>
      </c>
      <c r="E7" s="46">
        <f t="shared" ref="E7:E10" si="2">IFERROR(B7/C7-1,"")</f>
        <v>9.9420901418567063</v>
      </c>
      <c r="F7" s="57">
        <f t="shared" ref="F7:F10" si="3">IFERROR(B7/D7-1,"")</f>
        <v>-0.11430793157076202</v>
      </c>
      <c r="G7" s="34">
        <f>SUM('table 1'!D5:E5)</f>
        <v>4539</v>
      </c>
      <c r="H7" s="34">
        <f>SUM('table 1'!D20:E20)</f>
        <v>49</v>
      </c>
      <c r="I7" s="34">
        <f>SUM('table 1'!D36:E36)</f>
        <v>262</v>
      </c>
      <c r="J7" s="46">
        <f t="shared" ref="J7:J10" si="4">IFERROR(G7/H7-1,"")</f>
        <v>91.632653061224488</v>
      </c>
      <c r="K7" s="57">
        <f t="shared" ref="K7:K10" si="5">IFERROR(G7/I7-1,"")</f>
        <v>16.324427480916029</v>
      </c>
      <c r="L7" s="34">
        <f>SUM('table 1'!L5:M5)</f>
        <v>2956</v>
      </c>
      <c r="M7" s="34">
        <f>SUM('table 1'!L20:M20)</f>
        <v>0</v>
      </c>
      <c r="N7" s="34">
        <f>SUM('table 1'!L36:M36)</f>
        <v>695</v>
      </c>
      <c r="O7" s="46" t="str">
        <f t="shared" ref="O7:O10" si="6">IFERROR(L7/M7-1,"")</f>
        <v/>
      </c>
      <c r="P7" s="57">
        <f t="shared" ref="P7:P10" si="7">IFERROR(L7/N7-1,"")</f>
        <v>3.2532374100719421</v>
      </c>
      <c r="Q7" s="9"/>
      <c r="R7" s="9"/>
      <c r="S7" s="9"/>
      <c r="T7" s="9"/>
      <c r="U7" s="9"/>
      <c r="V7" s="32"/>
      <c r="W7" s="35"/>
    </row>
    <row r="8" spans="1:23" s="3" customFormat="1" ht="14.1" customHeight="1" x14ac:dyDescent="0.25">
      <c r="A8" s="30" t="s">
        <v>4</v>
      </c>
      <c r="B8" s="31">
        <f>'table 1'!R6-'table 1'!B6</f>
        <v>700528</v>
      </c>
      <c r="C8" s="31">
        <f>'table 1'!R21-'table 1'!B21</f>
        <v>20613</v>
      </c>
      <c r="D8" s="31">
        <f>'table 1'!R37-'table 1'!B37</f>
        <v>714704</v>
      </c>
      <c r="E8" s="45">
        <f t="shared" si="2"/>
        <v>32.984766894678117</v>
      </c>
      <c r="F8" s="58">
        <f t="shared" si="3"/>
        <v>-1.9834784750050405E-2</v>
      </c>
      <c r="G8" s="31">
        <f>SUM('table 1'!D6:E6)</f>
        <v>144217</v>
      </c>
      <c r="H8" s="31">
        <f>SUM('table 1'!D21:E21)</f>
        <v>389</v>
      </c>
      <c r="I8" s="31">
        <f>SUM('table 1'!D37:E37)</f>
        <v>134534</v>
      </c>
      <c r="J8" s="45">
        <f t="shared" si="4"/>
        <v>369.73778920308484</v>
      </c>
      <c r="K8" s="58">
        <f t="shared" si="5"/>
        <v>7.1974370791026754E-2</v>
      </c>
      <c r="L8" s="31">
        <f>SUM('table 1'!L6:M6)</f>
        <v>53143</v>
      </c>
      <c r="M8" s="31">
        <f>SUM('table 1'!L21:M21)</f>
        <v>48</v>
      </c>
      <c r="N8" s="31">
        <f>SUM('table 1'!L37:M37)</f>
        <v>45116</v>
      </c>
      <c r="O8" s="45">
        <f t="shared" si="6"/>
        <v>1106.1458333333333</v>
      </c>
      <c r="P8" s="58">
        <f t="shared" si="7"/>
        <v>0.17791914176788715</v>
      </c>
      <c r="Q8" s="9"/>
      <c r="R8" s="9"/>
      <c r="S8" s="9"/>
      <c r="T8" s="9"/>
      <c r="U8" s="9"/>
      <c r="V8" s="32"/>
    </row>
    <row r="9" spans="1:23" s="3" customFormat="1" ht="14.1" customHeight="1" x14ac:dyDescent="0.25">
      <c r="A9" s="33" t="s">
        <v>5</v>
      </c>
      <c r="B9" s="34">
        <f>'table 1'!R7-'table 1'!B7</f>
        <v>1701835</v>
      </c>
      <c r="C9" s="34">
        <f>'table 1'!R22-'table 1'!B22</f>
        <v>213151</v>
      </c>
      <c r="D9" s="34">
        <f>'table 1'!R38-'table 1'!B38</f>
        <v>1735658</v>
      </c>
      <c r="E9" s="46">
        <f t="shared" si="2"/>
        <v>6.9841755375297323</v>
      </c>
      <c r="F9" s="57">
        <f t="shared" si="3"/>
        <v>-1.9487133986073268E-2</v>
      </c>
      <c r="G9" s="34">
        <f>SUM('table 1'!D7:E7)</f>
        <v>448699</v>
      </c>
      <c r="H9" s="34">
        <f>SUM('table 1'!D22:E22)</f>
        <v>46997</v>
      </c>
      <c r="I9" s="34">
        <f>SUM('table 1'!D38:E38)</f>
        <v>439278</v>
      </c>
      <c r="J9" s="46">
        <f t="shared" si="4"/>
        <v>8.5473966423388728</v>
      </c>
      <c r="K9" s="57">
        <f t="shared" si="5"/>
        <v>2.1446555484226471E-2</v>
      </c>
      <c r="L9" s="34">
        <f>SUM('table 1'!L7:M7)</f>
        <v>125994</v>
      </c>
      <c r="M9" s="34">
        <f>SUM('table 1'!L22:M22)</f>
        <v>17852</v>
      </c>
      <c r="N9" s="34">
        <f>SUM('table 1'!L38:M38)</f>
        <v>103708</v>
      </c>
      <c r="O9" s="46">
        <f t="shared" si="6"/>
        <v>6.0576966166255879</v>
      </c>
      <c r="P9" s="57">
        <f t="shared" si="7"/>
        <v>0.21489181162494697</v>
      </c>
      <c r="Q9" s="9"/>
      <c r="R9" s="9"/>
      <c r="S9" s="9"/>
      <c r="T9" s="9"/>
      <c r="U9" s="9"/>
      <c r="V9" s="32"/>
      <c r="W9" s="35"/>
    </row>
    <row r="10" spans="1:23" s="3" customFormat="1" ht="14.1" customHeight="1" x14ac:dyDescent="0.25">
      <c r="A10" s="30" t="s">
        <v>6</v>
      </c>
      <c r="B10" s="31">
        <f>'table 1'!R8-'table 1'!B8</f>
        <v>2590522</v>
      </c>
      <c r="C10" s="31">
        <f>'table 1'!R23-'table 1'!B23</f>
        <v>810958</v>
      </c>
      <c r="D10" s="31">
        <f>'table 1'!R39-'table 1'!B39</f>
        <v>2459567</v>
      </c>
      <c r="E10" s="45">
        <f t="shared" si="2"/>
        <v>2.1943972437536838</v>
      </c>
      <c r="F10" s="58">
        <f t="shared" si="3"/>
        <v>5.3243111490762329E-2</v>
      </c>
      <c r="G10" s="31">
        <f>SUM('table 1'!D8:E8)</f>
        <v>648530</v>
      </c>
      <c r="H10" s="31">
        <f>SUM('table 1'!D23:E23)</f>
        <v>180464</v>
      </c>
      <c r="I10" s="31">
        <f>SUM('table 1'!D39:E39)</f>
        <v>617905</v>
      </c>
      <c r="J10" s="45">
        <f t="shared" si="4"/>
        <v>2.5936807341076338</v>
      </c>
      <c r="K10" s="58">
        <f t="shared" si="5"/>
        <v>4.9562635032893487E-2</v>
      </c>
      <c r="L10" s="31">
        <f>SUM('table 1'!L8:M8)</f>
        <v>239940</v>
      </c>
      <c r="M10" s="31">
        <f>SUM('table 1'!L23:M23)</f>
        <v>91976</v>
      </c>
      <c r="N10" s="31">
        <f>SUM('table 1'!L39:M39)</f>
        <v>173729</v>
      </c>
      <c r="O10" s="45">
        <f t="shared" si="6"/>
        <v>1.6087240149604245</v>
      </c>
      <c r="P10" s="58">
        <f t="shared" si="7"/>
        <v>0.38111656660661142</v>
      </c>
      <c r="Q10" s="9"/>
      <c r="R10" s="9"/>
      <c r="S10" s="9"/>
      <c r="T10" s="9"/>
      <c r="U10" s="9"/>
      <c r="V10" s="32"/>
    </row>
    <row r="11" spans="1:23" s="3" customFormat="1" ht="14.1" customHeight="1" x14ac:dyDescent="0.25">
      <c r="A11" s="33" t="s">
        <v>7</v>
      </c>
      <c r="B11" s="34">
        <f>'table 1'!R9-'table 1'!B9</f>
        <v>0</v>
      </c>
      <c r="C11" s="34">
        <f>'table 1'!R24-'table 1'!B24</f>
        <v>2126503</v>
      </c>
      <c r="D11" s="34">
        <f>'table 1'!R40-'table 1'!B40</f>
        <v>2943024</v>
      </c>
      <c r="E11" s="46"/>
      <c r="F11" s="57"/>
      <c r="G11" s="34">
        <f>SUM('table 1'!D9:E9)</f>
        <v>0</v>
      </c>
      <c r="H11" s="34">
        <f>SUM('table 1'!D24:E24)</f>
        <v>504980</v>
      </c>
      <c r="I11" s="34">
        <f>SUM('table 1'!D40:E40)</f>
        <v>725884</v>
      </c>
      <c r="J11" s="46"/>
      <c r="K11" s="57"/>
      <c r="L11" s="34">
        <f>SUM('table 1'!L9:M9)</f>
        <v>0</v>
      </c>
      <c r="M11" s="34">
        <f>SUM('table 1'!L24:M24)</f>
        <v>232577</v>
      </c>
      <c r="N11" s="34">
        <f>SUM('table 1'!L40:M40)</f>
        <v>234731</v>
      </c>
      <c r="O11" s="46"/>
      <c r="P11" s="57"/>
      <c r="Q11" s="9"/>
      <c r="R11" s="9"/>
      <c r="S11" s="9"/>
      <c r="T11" s="9"/>
      <c r="U11" s="9"/>
      <c r="V11" s="32"/>
      <c r="W11" s="35"/>
    </row>
    <row r="12" spans="1:23" s="3" customFormat="1" ht="14.1" customHeight="1" x14ac:dyDescent="0.25">
      <c r="A12" s="30" t="s">
        <v>8</v>
      </c>
      <c r="B12" s="31">
        <f>'table 1'!R10-'table 1'!B10</f>
        <v>0</v>
      </c>
      <c r="C12" s="31">
        <f>'table 1'!R25-'table 1'!B25</f>
        <v>2356460</v>
      </c>
      <c r="D12" s="31">
        <f>'table 1'!R41-'table 1'!B41</f>
        <v>2882542</v>
      </c>
      <c r="E12" s="45"/>
      <c r="F12" s="58"/>
      <c r="G12" s="31">
        <f>SUM('table 1'!D10:E10)</f>
        <v>0</v>
      </c>
      <c r="H12" s="31">
        <f>SUM('table 1'!D25:E25)</f>
        <v>564274</v>
      </c>
      <c r="I12" s="31">
        <f>SUM('table 1'!D41:E41)</f>
        <v>726057</v>
      </c>
      <c r="J12" s="45"/>
      <c r="K12" s="58"/>
      <c r="L12" s="31">
        <f>SUM('table 1'!L10:M10)</f>
        <v>0</v>
      </c>
      <c r="M12" s="31">
        <f>SUM('table 1'!L25:M25)</f>
        <v>252054</v>
      </c>
      <c r="N12" s="31">
        <f>SUM('table 1'!L41:M41)</f>
        <v>226835</v>
      </c>
      <c r="O12" s="45"/>
      <c r="P12" s="58"/>
      <c r="Q12" s="9"/>
      <c r="R12" s="9"/>
      <c r="S12" s="9"/>
      <c r="T12" s="9"/>
      <c r="U12" s="9"/>
      <c r="V12" s="32"/>
    </row>
    <row r="13" spans="1:23" s="3" customFormat="1" ht="14.1" customHeight="1" x14ac:dyDescent="0.25">
      <c r="A13" s="33" t="s">
        <v>9</v>
      </c>
      <c r="B13" s="34">
        <f>'table 1'!R11-'table 1'!B11</f>
        <v>0</v>
      </c>
      <c r="C13" s="34">
        <f>'table 1'!R26-'table 1'!B26</f>
        <v>1779793</v>
      </c>
      <c r="D13" s="34">
        <f>'table 1'!R42-'table 1'!B42</f>
        <v>2269394</v>
      </c>
      <c r="E13" s="46"/>
      <c r="F13" s="57"/>
      <c r="G13" s="34">
        <f>SUM('table 1'!D11:E11)</f>
        <v>0</v>
      </c>
      <c r="H13" s="34">
        <f>SUM('table 1'!D26:E26)</f>
        <v>450584</v>
      </c>
      <c r="I13" s="34">
        <f>SUM('table 1'!D42:E42)</f>
        <v>580302</v>
      </c>
      <c r="J13" s="46"/>
      <c r="K13" s="57"/>
      <c r="L13" s="34">
        <f>SUM('table 1'!L11:M11)</f>
        <v>0</v>
      </c>
      <c r="M13" s="34">
        <f>SUM('table 1'!L26:M26)</f>
        <v>159711</v>
      </c>
      <c r="N13" s="34">
        <f>SUM('table 1'!L42:M42)</f>
        <v>147768</v>
      </c>
      <c r="O13" s="46"/>
      <c r="P13" s="57"/>
      <c r="Q13" s="9"/>
      <c r="R13" s="9"/>
      <c r="S13" s="9"/>
      <c r="T13" s="9"/>
      <c r="U13" s="9"/>
      <c r="V13" s="32"/>
      <c r="W13" s="35"/>
    </row>
    <row r="14" spans="1:23" s="3" customFormat="1" ht="14.1" customHeight="1" x14ac:dyDescent="0.25">
      <c r="A14" s="30" t="s">
        <v>10</v>
      </c>
      <c r="B14" s="31">
        <f>'table 1'!R12-'table 1'!B12</f>
        <v>0</v>
      </c>
      <c r="C14" s="31">
        <f>'table 1'!R27-'table 1'!B27</f>
        <v>1162724</v>
      </c>
      <c r="D14" s="31">
        <f>'table 1'!R43-'table 1'!B43</f>
        <v>1102203</v>
      </c>
      <c r="E14" s="45"/>
      <c r="F14" s="58"/>
      <c r="G14" s="31">
        <f>SUM('table 1'!D12:E12)</f>
        <v>0</v>
      </c>
      <c r="H14" s="31">
        <f>SUM('table 1'!D27:E27)</f>
        <v>330540</v>
      </c>
      <c r="I14" s="31">
        <f>SUM('table 1'!D43:E43)</f>
        <v>296867</v>
      </c>
      <c r="J14" s="45"/>
      <c r="K14" s="58"/>
      <c r="L14" s="31">
        <f>SUM('table 1'!L12:M12)</f>
        <v>0</v>
      </c>
      <c r="M14" s="31">
        <f>SUM('table 1'!L27:M27)</f>
        <v>79475</v>
      </c>
      <c r="N14" s="31">
        <f>SUM('table 1'!L43:M43)</f>
        <v>60920</v>
      </c>
      <c r="O14" s="45"/>
      <c r="P14" s="58"/>
      <c r="Q14" s="9"/>
      <c r="R14" s="9"/>
      <c r="S14" s="9"/>
      <c r="T14" s="9"/>
      <c r="U14" s="9"/>
      <c r="V14" s="32"/>
    </row>
    <row r="15" spans="1:23" s="3" customFormat="1" ht="14.1" customHeight="1" x14ac:dyDescent="0.25">
      <c r="A15" s="33" t="s">
        <v>11</v>
      </c>
      <c r="B15" s="34">
        <f>'table 1'!R13-'table 1'!B13</f>
        <v>0</v>
      </c>
      <c r="C15" s="34">
        <f>'table 1'!R28-'table 1'!B28</f>
        <v>97162</v>
      </c>
      <c r="D15" s="34">
        <f>'table 1'!R44-'table 1'!B44</f>
        <v>139151</v>
      </c>
      <c r="E15" s="46"/>
      <c r="F15" s="57"/>
      <c r="G15" s="34">
        <f>SUM('table 1'!D13:E13)</f>
        <v>0</v>
      </c>
      <c r="H15" s="34">
        <f>SUM('table 1'!D28:E28)</f>
        <v>2664</v>
      </c>
      <c r="I15" s="34">
        <f>SUM('table 1'!D44:E44)</f>
        <v>442</v>
      </c>
      <c r="J15" s="46"/>
      <c r="K15" s="57"/>
      <c r="L15" s="34">
        <f>SUM('table 1'!L13:M13)</f>
        <v>0</v>
      </c>
      <c r="M15" s="34">
        <f>SUM('table 1'!L28:M28)</f>
        <v>983</v>
      </c>
      <c r="N15" s="34">
        <f>SUM('table 1'!L44:M44)</f>
        <v>424</v>
      </c>
      <c r="O15" s="46"/>
      <c r="P15" s="57"/>
      <c r="Q15" s="9"/>
      <c r="R15" s="9"/>
      <c r="S15" s="9"/>
      <c r="T15" s="9"/>
      <c r="U15" s="9"/>
      <c r="V15" s="9"/>
      <c r="W15" s="9"/>
    </row>
    <row r="16" spans="1:23" s="3" customFormat="1" ht="14.1" customHeight="1" thickBot="1" x14ac:dyDescent="0.3">
      <c r="A16" s="95" t="s">
        <v>12</v>
      </c>
      <c r="B16" s="96">
        <f>'table 1'!R14-'table 1'!B14</f>
        <v>0</v>
      </c>
      <c r="C16" s="96">
        <f>'table 1'!R29-'table 1'!B29</f>
        <v>98100</v>
      </c>
      <c r="D16" s="96">
        <f>'table 1'!R45-'table 1'!B45</f>
        <v>151928</v>
      </c>
      <c r="E16" s="97"/>
      <c r="F16" s="98"/>
      <c r="G16" s="96">
        <f>SUM('table 1'!D14:E14)</f>
        <v>0</v>
      </c>
      <c r="H16" s="96">
        <f>SUM('table 1'!D29:E29)</f>
        <v>0</v>
      </c>
      <c r="I16" s="96">
        <f>SUM('table 1'!D45:E45)</f>
        <v>7</v>
      </c>
      <c r="J16" s="97"/>
      <c r="K16" s="98"/>
      <c r="L16" s="96">
        <f>SUM('table 1'!L14:M14)</f>
        <v>0</v>
      </c>
      <c r="M16" s="96">
        <f>SUM('table 1'!L29:M29)</f>
        <v>0</v>
      </c>
      <c r="N16" s="96">
        <f>SUM('table 1'!L45:M45)</f>
        <v>0</v>
      </c>
      <c r="O16" s="97"/>
      <c r="P16" s="98"/>
      <c r="Q16" s="9"/>
      <c r="R16" s="9"/>
      <c r="S16" s="9"/>
      <c r="T16" s="9"/>
      <c r="U16" s="9"/>
      <c r="V16" s="9"/>
      <c r="W16" s="9"/>
    </row>
    <row r="17" spans="1:23" s="40" customFormat="1" ht="14.1" customHeight="1" thickTop="1" x14ac:dyDescent="0.25">
      <c r="A17" s="41" t="s">
        <v>13</v>
      </c>
      <c r="B17" s="42">
        <f>SUM(B5:B10)</f>
        <v>5233426</v>
      </c>
      <c r="C17" s="42">
        <f>SUM(C5:C10)</f>
        <v>1072046</v>
      </c>
      <c r="D17" s="42">
        <f>SUM(D5:D10)</f>
        <v>5258576</v>
      </c>
      <c r="E17" s="59">
        <f>IFERROR(B17/C17-1,"")</f>
        <v>3.881717762110954</v>
      </c>
      <c r="F17" s="60">
        <f>IFERROR(B17/D17-1,"")</f>
        <v>-4.7826635956198515E-3</v>
      </c>
      <c r="G17" s="42">
        <f>SUM(G5:G10)</f>
        <v>1245985</v>
      </c>
      <c r="H17" s="42">
        <f>SUM(H5:H10)</f>
        <v>227899</v>
      </c>
      <c r="I17" s="42">
        <f>SUM(I5:I10)</f>
        <v>1192027</v>
      </c>
      <c r="J17" s="59">
        <f>IFERROR(G17/H17-1,"")</f>
        <v>4.4672683952101586</v>
      </c>
      <c r="K17" s="60">
        <f>IFERROR(G17/I17-1,"")</f>
        <v>4.526575320861026E-2</v>
      </c>
      <c r="L17" s="42">
        <f>SUM(L5:L10)</f>
        <v>422034</v>
      </c>
      <c r="M17" s="42">
        <f>SUM(M5:M10)</f>
        <v>109876</v>
      </c>
      <c r="N17" s="42">
        <f>SUM(N5:N10)</f>
        <v>323402</v>
      </c>
      <c r="O17" s="59">
        <f>IFERROR(L17/M17-1,"")</f>
        <v>2.8410025847318794</v>
      </c>
      <c r="P17" s="60">
        <f>IFERROR(L17/N17-1,"")</f>
        <v>0.30498265316850226</v>
      </c>
      <c r="Q17" s="10"/>
      <c r="R17" s="10"/>
      <c r="S17" s="10"/>
      <c r="T17" s="10"/>
      <c r="U17" s="10"/>
      <c r="V17" s="10"/>
      <c r="W17" s="10"/>
    </row>
    <row r="18" spans="1:23" s="3" customFormat="1" ht="14.1" customHeight="1" x14ac:dyDescent="0.25">
      <c r="A18" s="53"/>
      <c r="B18" s="54"/>
      <c r="C18" s="54"/>
      <c r="D18" s="54"/>
      <c r="E18" s="55"/>
      <c r="F18" s="56"/>
      <c r="G18" s="54"/>
      <c r="H18" s="54"/>
      <c r="I18" s="54"/>
      <c r="J18" s="55"/>
      <c r="K18" s="56"/>
      <c r="L18" s="54"/>
      <c r="M18" s="54"/>
      <c r="N18" s="54"/>
      <c r="O18" s="55"/>
      <c r="P18" s="56"/>
      <c r="Q18" s="9"/>
      <c r="R18" s="9"/>
      <c r="S18" s="9"/>
      <c r="T18" s="9"/>
      <c r="U18" s="9"/>
      <c r="V18" s="9"/>
      <c r="W18" s="9"/>
    </row>
    <row r="19" spans="1:23" s="2" customFormat="1" ht="13.5" customHeight="1" x14ac:dyDescent="0.25">
      <c r="A19" s="52" t="s">
        <v>59</v>
      </c>
      <c r="B19" s="104" t="s">
        <v>57</v>
      </c>
      <c r="C19" s="105"/>
      <c r="D19" s="105"/>
      <c r="E19" s="105"/>
      <c r="F19" s="106"/>
      <c r="G19" s="104" t="s">
        <v>58</v>
      </c>
      <c r="H19" s="105"/>
      <c r="I19" s="105"/>
      <c r="J19" s="105"/>
      <c r="K19" s="105"/>
      <c r="L19" s="9"/>
      <c r="M19" s="9"/>
      <c r="N19" s="9"/>
      <c r="O19" s="9"/>
      <c r="P19" s="9"/>
      <c r="Q19" s="9"/>
      <c r="R19" s="9"/>
    </row>
    <row r="20" spans="1:23" s="3" customFormat="1" ht="14.1" customHeight="1" x14ac:dyDescent="0.25">
      <c r="A20" s="30"/>
      <c r="B20" s="27">
        <f>B4</f>
        <v>2022</v>
      </c>
      <c r="C20" s="27">
        <f t="shared" ref="C20:F20" si="8">C4</f>
        <v>2021</v>
      </c>
      <c r="D20" s="27">
        <f t="shared" si="8"/>
        <v>2019</v>
      </c>
      <c r="E20" s="27" t="str">
        <f t="shared" si="8"/>
        <v>Δ2022/21</v>
      </c>
      <c r="F20" s="27" t="str">
        <f t="shared" si="8"/>
        <v>Δ2022/19</v>
      </c>
      <c r="G20" s="27">
        <f>B4</f>
        <v>2022</v>
      </c>
      <c r="H20" s="27">
        <f t="shared" ref="H20:K20" si="9">C4</f>
        <v>2021</v>
      </c>
      <c r="I20" s="27">
        <f t="shared" si="9"/>
        <v>2019</v>
      </c>
      <c r="J20" s="27" t="str">
        <f t="shared" si="9"/>
        <v>Δ2022/21</v>
      </c>
      <c r="K20" s="27" t="str">
        <f t="shared" si="9"/>
        <v>Δ2022/19</v>
      </c>
      <c r="L20" s="9"/>
      <c r="M20" s="9"/>
      <c r="N20" s="9"/>
      <c r="O20" s="9"/>
      <c r="P20" s="9"/>
      <c r="Q20" s="9"/>
      <c r="R20" s="9"/>
    </row>
    <row r="21" spans="1:23" s="3" customFormat="1" ht="14.1" customHeight="1" x14ac:dyDescent="0.25">
      <c r="A21" s="33" t="s">
        <v>1</v>
      </c>
      <c r="B21" s="34">
        <f>SUM('table 1'!F3:G3)</f>
        <v>1267</v>
      </c>
      <c r="C21" s="34">
        <f>SUM('table 1'!F18:G18)</f>
        <v>458</v>
      </c>
      <c r="D21" s="34">
        <f>SUM('table 1'!F34:G34)</f>
        <v>3203</v>
      </c>
      <c r="E21" s="46">
        <f>IFERROR(B21/C21-1,"")</f>
        <v>1.7663755458515285</v>
      </c>
      <c r="F21" s="57">
        <f>IFERROR(B21/D21-1,"")</f>
        <v>-0.6044333437402436</v>
      </c>
      <c r="G21" s="34">
        <f>SUM('table 1'!H3:K3)</f>
        <v>49</v>
      </c>
      <c r="H21" s="34">
        <f>SUM('table 1'!H18:K18)</f>
        <v>0</v>
      </c>
      <c r="I21" s="34">
        <f>SUM('table 1'!H34:K34)</f>
        <v>0</v>
      </c>
      <c r="J21" s="46" t="str">
        <f>IFERROR(G21/H21-1,"")</f>
        <v/>
      </c>
      <c r="K21" s="57" t="str">
        <f>IFERROR(G21/I21-1,"")</f>
        <v/>
      </c>
      <c r="L21" s="9"/>
      <c r="M21" s="9"/>
      <c r="N21" s="9"/>
      <c r="O21" s="9"/>
      <c r="P21" s="9"/>
      <c r="Q21" s="9"/>
      <c r="R21" s="9"/>
    </row>
    <row r="22" spans="1:23" s="3" customFormat="1" ht="14.1" customHeight="1" x14ac:dyDescent="0.25">
      <c r="A22" s="30" t="s">
        <v>2</v>
      </c>
      <c r="B22" s="31">
        <f>SUM('table 1'!F4:G4)</f>
        <v>1437</v>
      </c>
      <c r="C22" s="31">
        <f>SUM('table 1'!F19:G19)</f>
        <v>175</v>
      </c>
      <c r="D22" s="31">
        <f>SUM('table 1'!F35:G35)</f>
        <v>8085</v>
      </c>
      <c r="E22" s="45">
        <f>IFERROR(B22/C22-1,"")</f>
        <v>7.2114285714285717</v>
      </c>
      <c r="F22" s="58">
        <f>IFERROR(B22/D22-1,"")</f>
        <v>-0.82226345083487939</v>
      </c>
      <c r="G22" s="31">
        <f>SUM('table 1'!H4:K4)</f>
        <v>0</v>
      </c>
      <c r="H22" s="31">
        <f>SUM('table 1'!H19:K19)</f>
        <v>0</v>
      </c>
      <c r="I22" s="31">
        <f>SUM('table 1'!H35:K35)</f>
        <v>0</v>
      </c>
      <c r="J22" s="45" t="str">
        <f>IFERROR(G22/H22-1,"")</f>
        <v/>
      </c>
      <c r="K22" s="58" t="str">
        <f>IFERROR(G22/I22-1,"")</f>
        <v/>
      </c>
      <c r="L22" s="9"/>
      <c r="M22" s="9"/>
      <c r="N22" s="9"/>
      <c r="O22" s="9"/>
      <c r="P22" s="9"/>
      <c r="Q22" s="9"/>
      <c r="R22" s="9"/>
    </row>
    <row r="23" spans="1:23" s="3" customFormat="1" ht="14.1" customHeight="1" x14ac:dyDescent="0.25">
      <c r="A23" s="33" t="s">
        <v>3</v>
      </c>
      <c r="B23" s="34">
        <f>SUM('table 1'!F5:G5)</f>
        <v>14525</v>
      </c>
      <c r="C23" s="34">
        <f>SUM('table 1'!F20:G20)</f>
        <v>405</v>
      </c>
      <c r="D23" s="34">
        <f>SUM('table 1'!F36:G36)</f>
        <v>12245</v>
      </c>
      <c r="E23" s="46">
        <f t="shared" ref="E23:E26" si="10">IFERROR(B23/C23-1,"")</f>
        <v>34.864197530864196</v>
      </c>
      <c r="F23" s="57">
        <f t="shared" ref="F23:F26" si="11">IFERROR(B23/D23-1,"")</f>
        <v>0.18619844834626376</v>
      </c>
      <c r="G23" s="34">
        <f>SUM('table 1'!H5:K5)</f>
        <v>4990</v>
      </c>
      <c r="H23" s="34">
        <f>SUM('table 1'!H20:K20)</f>
        <v>108</v>
      </c>
      <c r="I23" s="34">
        <f>SUM('table 1'!H36:K36)</f>
        <v>906</v>
      </c>
      <c r="J23" s="46">
        <f t="shared" ref="J23:J26" si="12">IFERROR(G23/H23-1,"")</f>
        <v>45.203703703703702</v>
      </c>
      <c r="K23" s="57">
        <f t="shared" ref="K23:K26" si="13">IFERROR(G23/I23-1,"")</f>
        <v>4.5077262693156737</v>
      </c>
      <c r="L23" s="9"/>
      <c r="M23" s="9"/>
      <c r="N23" s="9"/>
      <c r="O23" s="9"/>
      <c r="P23" s="9"/>
      <c r="Q23" s="9"/>
      <c r="R23" s="9"/>
    </row>
    <row r="24" spans="1:23" s="3" customFormat="1" ht="14.1" customHeight="1" x14ac:dyDescent="0.25">
      <c r="A24" s="30" t="s">
        <v>4</v>
      </c>
      <c r="B24" s="31">
        <f>SUM('table 1'!F6:G6)</f>
        <v>243840</v>
      </c>
      <c r="C24" s="31">
        <f>SUM('table 1'!F21:G21)</f>
        <v>1580</v>
      </c>
      <c r="D24" s="31">
        <f>SUM('table 1'!F37:G37)</f>
        <v>256745</v>
      </c>
      <c r="E24" s="45">
        <f t="shared" si="10"/>
        <v>153.32911392405063</v>
      </c>
      <c r="F24" s="58">
        <f t="shared" si="11"/>
        <v>-5.026388050400199E-2</v>
      </c>
      <c r="G24" s="31">
        <f>SUM('table 1'!H6:K6)</f>
        <v>94903</v>
      </c>
      <c r="H24" s="31">
        <f>SUM('table 1'!H21:K21)</f>
        <v>38</v>
      </c>
      <c r="I24" s="31">
        <f>SUM('table 1'!H37:K37)</f>
        <v>85278</v>
      </c>
      <c r="J24" s="45">
        <f t="shared" si="12"/>
        <v>2496.4473684210525</v>
      </c>
      <c r="K24" s="58">
        <f t="shared" si="13"/>
        <v>0.11286615539764067</v>
      </c>
      <c r="L24" s="9"/>
      <c r="M24" s="9"/>
      <c r="N24" s="9"/>
      <c r="O24" s="9"/>
      <c r="P24" s="9"/>
      <c r="Q24" s="9"/>
      <c r="R24" s="9"/>
    </row>
    <row r="25" spans="1:23" s="3" customFormat="1" ht="14.1" customHeight="1" x14ac:dyDescent="0.25">
      <c r="A25" s="33" t="s">
        <v>5</v>
      </c>
      <c r="B25" s="34">
        <f>SUM('table 1'!F7:G7)</f>
        <v>527515</v>
      </c>
      <c r="C25" s="34">
        <f>SUM('table 1'!F22:G22)</f>
        <v>77032</v>
      </c>
      <c r="D25" s="34">
        <f>SUM('table 1'!F38:G38)</f>
        <v>554710</v>
      </c>
      <c r="E25" s="46">
        <f t="shared" si="10"/>
        <v>5.8479982344999479</v>
      </c>
      <c r="F25" s="57">
        <f t="shared" si="11"/>
        <v>-4.9025616989057386E-2</v>
      </c>
      <c r="G25" s="34">
        <f>SUM('table 1'!H7:K7)</f>
        <v>342091</v>
      </c>
      <c r="H25" s="34">
        <f>SUM('table 1'!H22:K22)</f>
        <v>25836</v>
      </c>
      <c r="I25" s="34">
        <f>SUM('table 1'!H38:K38)</f>
        <v>355252</v>
      </c>
      <c r="J25" s="46">
        <f t="shared" si="12"/>
        <v>12.240865459049388</v>
      </c>
      <c r="K25" s="57">
        <f t="shared" si="13"/>
        <v>-3.7046941326157157E-2</v>
      </c>
      <c r="L25" s="9"/>
      <c r="M25" s="9"/>
      <c r="N25" s="9"/>
      <c r="O25" s="9"/>
      <c r="P25" s="9"/>
      <c r="Q25" s="9"/>
      <c r="R25" s="9"/>
    </row>
    <row r="26" spans="1:23" s="3" customFormat="1" ht="14.1" customHeight="1" x14ac:dyDescent="0.25">
      <c r="A26" s="30" t="s">
        <v>6</v>
      </c>
      <c r="B26" s="31">
        <f>SUM('table 1'!F8:G8)</f>
        <v>765548</v>
      </c>
      <c r="C26" s="31">
        <f>SUM('table 1'!F23:G23)</f>
        <v>272331</v>
      </c>
      <c r="D26" s="31">
        <f>SUM('table 1'!F39:G39)</f>
        <v>746271</v>
      </c>
      <c r="E26" s="45">
        <f t="shared" si="10"/>
        <v>1.8110938527013083</v>
      </c>
      <c r="F26" s="58">
        <f t="shared" si="11"/>
        <v>2.5831098890349402E-2</v>
      </c>
      <c r="G26" s="31">
        <f>SUM('table 1'!H8:K8)</f>
        <v>599911</v>
      </c>
      <c r="H26" s="31">
        <f>SUM('table 1'!H23:K23)</f>
        <v>150349</v>
      </c>
      <c r="I26" s="31">
        <f>SUM('table 1'!H39:K39)</f>
        <v>546635</v>
      </c>
      <c r="J26" s="45">
        <f t="shared" si="12"/>
        <v>2.9901229805319622</v>
      </c>
      <c r="K26" s="58">
        <f t="shared" si="13"/>
        <v>9.7461743210734753E-2</v>
      </c>
      <c r="L26" s="9"/>
      <c r="M26" s="9"/>
      <c r="N26" s="9"/>
      <c r="O26" s="9"/>
      <c r="P26" s="9"/>
      <c r="Q26" s="9"/>
      <c r="R26" s="9"/>
    </row>
    <row r="27" spans="1:23" s="3" customFormat="1" ht="14.1" customHeight="1" x14ac:dyDescent="0.25">
      <c r="A27" s="33" t="s">
        <v>7</v>
      </c>
      <c r="B27" s="34">
        <f>SUM('table 1'!F9:G9)</f>
        <v>0</v>
      </c>
      <c r="C27" s="34">
        <f>SUM('table 1'!F24:G24)</f>
        <v>686021</v>
      </c>
      <c r="D27" s="34">
        <f>SUM('table 1'!F40:G40)</f>
        <v>870762</v>
      </c>
      <c r="E27" s="46"/>
      <c r="F27" s="57"/>
      <c r="G27" s="34">
        <f>SUM('table 1'!H9:K9)</f>
        <v>0</v>
      </c>
      <c r="H27" s="34">
        <f>SUM('table 1'!H24:K24)</f>
        <v>431684</v>
      </c>
      <c r="I27" s="34">
        <f>SUM('table 1'!H40:K40)</f>
        <v>673621</v>
      </c>
      <c r="J27" s="46"/>
      <c r="K27" s="57"/>
      <c r="L27" s="9"/>
      <c r="M27" s="9"/>
      <c r="N27" s="9"/>
      <c r="O27" s="9"/>
      <c r="P27" s="9"/>
      <c r="Q27" s="9"/>
      <c r="R27" s="9"/>
    </row>
    <row r="28" spans="1:23" s="3" customFormat="1" ht="14.1" customHeight="1" x14ac:dyDescent="0.25">
      <c r="A28" s="30" t="s">
        <v>8</v>
      </c>
      <c r="B28" s="31">
        <f>SUM('table 1'!F10:G10)</f>
        <v>0</v>
      </c>
      <c r="C28" s="31">
        <f>SUM('table 1'!F25:G25)</f>
        <v>739754</v>
      </c>
      <c r="D28" s="31">
        <f>SUM('table 1'!F41:G41)</f>
        <v>856378</v>
      </c>
      <c r="E28" s="45"/>
      <c r="F28" s="58"/>
      <c r="G28" s="31">
        <f>SUM('table 1'!H10:K10)</f>
        <v>0</v>
      </c>
      <c r="H28" s="31">
        <f>SUM('table 1'!H25:K25)</f>
        <v>515885</v>
      </c>
      <c r="I28" s="31">
        <f>SUM('table 1'!H41:K41)</f>
        <v>653313</v>
      </c>
      <c r="J28" s="45"/>
      <c r="K28" s="58"/>
      <c r="L28" s="9"/>
      <c r="M28" s="9"/>
      <c r="N28" s="9"/>
      <c r="O28" s="9"/>
      <c r="P28" s="9"/>
      <c r="Q28" s="9"/>
      <c r="R28" s="9"/>
    </row>
    <row r="29" spans="1:23" s="3" customFormat="1" ht="14.1" customHeight="1" x14ac:dyDescent="0.25">
      <c r="A29" s="33" t="s">
        <v>9</v>
      </c>
      <c r="B29" s="34">
        <f>SUM('table 1'!F11:G11)</f>
        <v>0</v>
      </c>
      <c r="C29" s="34">
        <f>SUM('table 1'!F26:G26)</f>
        <v>580316</v>
      </c>
      <c r="D29" s="34">
        <f>SUM('table 1'!F42:G42)</f>
        <v>717169</v>
      </c>
      <c r="E29" s="46"/>
      <c r="F29" s="57"/>
      <c r="G29" s="34">
        <f>SUM('table 1'!H11:K11)</f>
        <v>0</v>
      </c>
      <c r="H29" s="34">
        <f>SUM('table 1'!H26:K26)</f>
        <v>375457</v>
      </c>
      <c r="I29" s="34">
        <f>SUM('table 1'!H42:K42)</f>
        <v>490152</v>
      </c>
      <c r="J29" s="46"/>
      <c r="K29" s="57"/>
      <c r="L29" s="9"/>
      <c r="M29" s="9"/>
      <c r="N29" s="9"/>
      <c r="O29" s="9"/>
      <c r="P29" s="9"/>
      <c r="Q29" s="9"/>
      <c r="R29" s="9"/>
    </row>
    <row r="30" spans="1:23" s="3" customFormat="1" ht="14.1" customHeight="1" x14ac:dyDescent="0.25">
      <c r="A30" s="30" t="s">
        <v>10</v>
      </c>
      <c r="B30" s="31">
        <f>SUM('table 1'!F12:G12)</f>
        <v>0</v>
      </c>
      <c r="C30" s="31">
        <f>SUM('table 1'!F27:G27)</f>
        <v>439123</v>
      </c>
      <c r="D30" s="31">
        <f>SUM('table 1'!F43:G43)</f>
        <v>394626</v>
      </c>
      <c r="E30" s="45"/>
      <c r="F30" s="58"/>
      <c r="G30" s="31">
        <f>SUM('table 1'!H12:K12)</f>
        <v>0</v>
      </c>
      <c r="H30" s="31">
        <f>SUM('table 1'!H27:K27)</f>
        <v>161491</v>
      </c>
      <c r="I30" s="31">
        <f>SUM('table 1'!H43:K43)</f>
        <v>139192</v>
      </c>
      <c r="J30" s="45"/>
      <c r="K30" s="58"/>
      <c r="L30" s="9"/>
      <c r="M30" s="9"/>
      <c r="N30" s="9"/>
      <c r="O30" s="9"/>
      <c r="P30" s="9"/>
      <c r="Q30" s="9"/>
      <c r="R30" s="9"/>
    </row>
    <row r="31" spans="1:23" s="3" customFormat="1" ht="14.1" customHeight="1" x14ac:dyDescent="0.25">
      <c r="A31" s="33" t="s">
        <v>11</v>
      </c>
      <c r="B31" s="34">
        <f>SUM('table 1'!F13:G13)</f>
        <v>0</v>
      </c>
      <c r="C31" s="34">
        <f>SUM('table 1'!F28:G28)</f>
        <v>10484</v>
      </c>
      <c r="D31" s="34">
        <f>SUM('table 1'!F44:G44)</f>
        <v>18556</v>
      </c>
      <c r="E31" s="46"/>
      <c r="F31" s="57"/>
      <c r="G31" s="34">
        <f>SUM('table 1'!H13:K13)</f>
        <v>0</v>
      </c>
      <c r="H31" s="34">
        <f>SUM('table 1'!H28:K28)</f>
        <v>406</v>
      </c>
      <c r="I31" s="34">
        <f>SUM('table 1'!H44:K44)</f>
        <v>491</v>
      </c>
      <c r="J31" s="46"/>
      <c r="K31" s="57"/>
      <c r="L31" s="9"/>
      <c r="M31" s="9"/>
      <c r="N31" s="9"/>
      <c r="O31" s="9"/>
      <c r="P31" s="9"/>
      <c r="Q31" s="9"/>
      <c r="R31" s="9"/>
    </row>
    <row r="32" spans="1:23" s="3" customFormat="1" ht="14.1" customHeight="1" thickBot="1" x14ac:dyDescent="0.3">
      <c r="A32" s="95" t="s">
        <v>12</v>
      </c>
      <c r="B32" s="96">
        <f>SUM('table 1'!F14:G14)</f>
        <v>0</v>
      </c>
      <c r="C32" s="96">
        <f>SUM('table 1'!F29:G29)</f>
        <v>1135</v>
      </c>
      <c r="D32" s="96">
        <f>SUM('table 1'!F45:G45)</f>
        <v>4907</v>
      </c>
      <c r="E32" s="97"/>
      <c r="F32" s="98"/>
      <c r="G32" s="96">
        <f>SUM('table 1'!H14:K14)</f>
        <v>0</v>
      </c>
      <c r="H32" s="96">
        <f>SUM('table 1'!H29:K29)</f>
        <v>0</v>
      </c>
      <c r="I32" s="96">
        <f>SUM('table 1'!H45:K45)</f>
        <v>145</v>
      </c>
      <c r="J32" s="97"/>
      <c r="K32" s="98"/>
      <c r="L32" s="9"/>
      <c r="M32" s="9"/>
      <c r="N32" s="9"/>
      <c r="O32" s="9"/>
      <c r="P32" s="9"/>
      <c r="Q32" s="9"/>
      <c r="R32" s="9"/>
    </row>
    <row r="33" spans="1:21" s="40" customFormat="1" ht="14.1" customHeight="1" thickTop="1" x14ac:dyDescent="0.25">
      <c r="A33" s="41" t="s">
        <v>13</v>
      </c>
      <c r="B33" s="42">
        <f>SUM(B21:B26)</f>
        <v>1554132</v>
      </c>
      <c r="C33" s="42">
        <f>SUM(C21:C26)</f>
        <v>351981</v>
      </c>
      <c r="D33" s="42">
        <f>SUM(D21:D26)</f>
        <v>1581259</v>
      </c>
      <c r="E33" s="59">
        <f>IFERROR(B33/C33-1,"")</f>
        <v>3.4153860577701636</v>
      </c>
      <c r="F33" s="60">
        <f>IFERROR(B33/D33-1,"")</f>
        <v>-1.7155317376849721E-2</v>
      </c>
      <c r="G33" s="42">
        <f>SUM(G21:G26)</f>
        <v>1041944</v>
      </c>
      <c r="H33" s="42">
        <f>SUM(H21:H26)</f>
        <v>176331</v>
      </c>
      <c r="I33" s="42">
        <f>SUM(I21:I26)</f>
        <v>988071</v>
      </c>
      <c r="J33" s="59">
        <f>IFERROR(G33/H33-1,"")</f>
        <v>4.9090233708196518</v>
      </c>
      <c r="K33" s="60">
        <f>IFERROR(G33/I33-1,"")</f>
        <v>5.4523409754966945E-2</v>
      </c>
      <c r="L33" s="10"/>
      <c r="M33" s="10"/>
      <c r="N33" s="10"/>
      <c r="O33" s="10"/>
      <c r="P33" s="10"/>
      <c r="Q33" s="10"/>
      <c r="R33" s="10"/>
    </row>
    <row r="34" spans="1:21" s="22" customFormat="1" ht="14.1" customHeight="1" x14ac:dyDescent="0.2">
      <c r="A34" s="49" t="s">
        <v>52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9"/>
      <c r="M34" s="9"/>
      <c r="N34" s="9"/>
      <c r="O34" s="9"/>
      <c r="P34" s="9"/>
      <c r="Q34" s="9"/>
      <c r="R34" s="9"/>
    </row>
    <row r="35" spans="1:21" s="22" customFormat="1" ht="14.1" customHeight="1" x14ac:dyDescent="0.2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9"/>
      <c r="M35" s="9"/>
      <c r="N35" s="9"/>
      <c r="O35" s="9"/>
      <c r="P35" s="9"/>
      <c r="Q35" s="9"/>
      <c r="R35" s="9"/>
    </row>
    <row r="36" spans="1:21" ht="15" customHeight="1" x14ac:dyDescent="0.25">
      <c r="A36" s="49"/>
      <c r="L36" s="9"/>
      <c r="M36" s="9"/>
      <c r="N36" s="9"/>
      <c r="O36" s="9"/>
      <c r="P36" s="9"/>
      <c r="Q36"/>
      <c r="R36"/>
      <c r="S36"/>
      <c r="T36"/>
      <c r="U36"/>
    </row>
  </sheetData>
  <mergeCells count="5">
    <mergeCell ref="L3:P3"/>
    <mergeCell ref="B3:F3"/>
    <mergeCell ref="G3:K3"/>
    <mergeCell ref="B19:F19"/>
    <mergeCell ref="G19:K19"/>
  </mergeCells>
  <phoneticPr fontId="6" type="noConversion"/>
  <pageMargins left="0.25" right="0.25" top="0.75" bottom="0.75" header="0.3" footer="0.3"/>
  <pageSetup paperSize="9" scale="45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257D-D6EB-4884-B6EC-FD37BD845ACF}">
  <sheetPr>
    <pageSetUpPr fitToPage="1"/>
  </sheetPr>
  <dimension ref="A1:T89"/>
  <sheetViews>
    <sheetView showGridLines="0" showZeros="0" zoomScale="80" zoomScaleNormal="80" workbookViewId="0"/>
  </sheetViews>
  <sheetFormatPr defaultColWidth="9.140625" defaultRowHeight="15" customHeight="1" x14ac:dyDescent="0.25"/>
  <cols>
    <col min="1" max="1" width="13.7109375" style="88" customWidth="1"/>
    <col min="2" max="2" width="11.140625" style="63" bestFit="1" customWidth="1"/>
    <col min="3" max="14" width="10.7109375" style="63" customWidth="1"/>
    <col min="15" max="17" width="12.7109375" style="63" customWidth="1"/>
    <col min="18" max="18" width="11.42578125" style="63" customWidth="1"/>
    <col min="19" max="19" width="11.28515625" customWidth="1"/>
    <col min="20" max="20" width="11.85546875" customWidth="1"/>
  </cols>
  <sheetData>
    <row r="1" spans="1:20" s="1" customFormat="1" ht="21" customHeight="1" x14ac:dyDescent="0.3">
      <c r="A1" s="61" t="s">
        <v>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  <c r="R1" s="63"/>
    </row>
    <row r="2" spans="1:20" s="2" customFormat="1" ht="13.5" customHeight="1" x14ac:dyDescent="0.25">
      <c r="A2" s="64">
        <v>2022</v>
      </c>
      <c r="B2" s="65" t="s">
        <v>36</v>
      </c>
      <c r="C2" s="66" t="s">
        <v>37</v>
      </c>
      <c r="D2" s="66" t="s">
        <v>38</v>
      </c>
      <c r="E2" s="66" t="s">
        <v>39</v>
      </c>
      <c r="F2" s="65" t="s">
        <v>40</v>
      </c>
      <c r="G2" s="66" t="s">
        <v>41</v>
      </c>
      <c r="H2" s="66" t="s">
        <v>42</v>
      </c>
      <c r="I2" s="66" t="s">
        <v>43</v>
      </c>
      <c r="J2" s="67" t="s">
        <v>44</v>
      </c>
      <c r="K2" s="65" t="s">
        <v>45</v>
      </c>
      <c r="L2" s="66" t="s">
        <v>46</v>
      </c>
      <c r="M2" s="66" t="s">
        <v>47</v>
      </c>
      <c r="N2" s="65" t="s">
        <v>48</v>
      </c>
      <c r="O2" s="66" t="s">
        <v>49</v>
      </c>
      <c r="P2" s="66" t="s">
        <v>50</v>
      </c>
      <c r="Q2" s="66" t="s">
        <v>51</v>
      </c>
      <c r="R2" s="67" t="s">
        <v>0</v>
      </c>
    </row>
    <row r="3" spans="1:20" s="3" customFormat="1" ht="14.1" customHeight="1" x14ac:dyDescent="0.25">
      <c r="A3" s="68" t="s">
        <v>1</v>
      </c>
      <c r="B3" s="69">
        <v>145795</v>
      </c>
      <c r="C3" s="69">
        <v>44768</v>
      </c>
      <c r="D3" s="69">
        <v>18762</v>
      </c>
      <c r="E3" s="69">
        <v>6467</v>
      </c>
      <c r="F3" s="69">
        <v>32622</v>
      </c>
      <c r="G3" s="69">
        <v>17056</v>
      </c>
      <c r="H3" s="69">
        <v>7044</v>
      </c>
      <c r="I3" s="69">
        <v>887</v>
      </c>
      <c r="J3" s="69">
        <v>1095</v>
      </c>
      <c r="K3" s="69">
        <v>51</v>
      </c>
      <c r="L3" s="69">
        <v>2582</v>
      </c>
      <c r="M3" s="69">
        <v>7428</v>
      </c>
      <c r="N3" s="69">
        <v>4564</v>
      </c>
      <c r="O3" s="69">
        <v>409</v>
      </c>
      <c r="P3" s="69">
        <v>1171</v>
      </c>
      <c r="Q3" s="69">
        <v>7817</v>
      </c>
      <c r="R3" s="69">
        <f t="shared" ref="R3:R14" si="0">SUM(B3:Q3)</f>
        <v>298518</v>
      </c>
      <c r="S3" s="32"/>
    </row>
    <row r="4" spans="1:20" s="3" customFormat="1" ht="14.1" customHeight="1" x14ac:dyDescent="0.25">
      <c r="A4" s="70" t="s">
        <v>2</v>
      </c>
      <c r="B4" s="71">
        <v>164268</v>
      </c>
      <c r="C4" s="71">
        <v>52349</v>
      </c>
      <c r="D4" s="71">
        <v>17398</v>
      </c>
      <c r="E4" s="71">
        <v>6265</v>
      </c>
      <c r="F4" s="71">
        <v>33733</v>
      </c>
      <c r="G4" s="71">
        <v>17505</v>
      </c>
      <c r="H4" s="71">
        <v>7839</v>
      </c>
      <c r="I4" s="71">
        <v>983</v>
      </c>
      <c r="J4" s="71">
        <v>1183</v>
      </c>
      <c r="K4" s="71">
        <v>53</v>
      </c>
      <c r="L4" s="71">
        <v>3242</v>
      </c>
      <c r="M4" s="71">
        <v>7981</v>
      </c>
      <c r="N4" s="71">
        <v>4109</v>
      </c>
      <c r="O4" s="71">
        <v>443</v>
      </c>
      <c r="P4" s="71">
        <v>1502</v>
      </c>
      <c r="Q4" s="71">
        <v>8327</v>
      </c>
      <c r="R4" s="71">
        <f t="shared" si="0"/>
        <v>327180</v>
      </c>
      <c r="S4" s="32"/>
      <c r="T4" s="35"/>
    </row>
    <row r="5" spans="1:20" s="3" customFormat="1" ht="14.1" customHeight="1" x14ac:dyDescent="0.25">
      <c r="A5" s="68" t="s">
        <v>3</v>
      </c>
      <c r="B5" s="69">
        <v>201525</v>
      </c>
      <c r="C5" s="69">
        <v>63563</v>
      </c>
      <c r="D5" s="69">
        <v>22505</v>
      </c>
      <c r="E5" s="69">
        <v>7934</v>
      </c>
      <c r="F5" s="69">
        <v>40789</v>
      </c>
      <c r="G5" s="69">
        <v>22125</v>
      </c>
      <c r="H5" s="69">
        <v>9426</v>
      </c>
      <c r="I5" s="69">
        <v>1288</v>
      </c>
      <c r="J5" s="69">
        <v>1337</v>
      </c>
      <c r="K5" s="69">
        <v>127</v>
      </c>
      <c r="L5" s="69">
        <v>4323</v>
      </c>
      <c r="M5" s="69">
        <v>15977</v>
      </c>
      <c r="N5" s="69">
        <v>4851</v>
      </c>
      <c r="O5" s="69">
        <v>679</v>
      </c>
      <c r="P5" s="69">
        <v>1701</v>
      </c>
      <c r="Q5" s="69">
        <v>10281</v>
      </c>
      <c r="R5" s="69">
        <f t="shared" si="0"/>
        <v>408431</v>
      </c>
      <c r="S5" s="32"/>
    </row>
    <row r="6" spans="1:20" s="3" customFormat="1" ht="14.1" customHeight="1" x14ac:dyDescent="0.25">
      <c r="A6" s="70" t="s">
        <v>4</v>
      </c>
      <c r="B6" s="71">
        <v>264828</v>
      </c>
      <c r="C6" s="71">
        <v>76270</v>
      </c>
      <c r="D6" s="71">
        <v>29736</v>
      </c>
      <c r="E6" s="71">
        <v>11587</v>
      </c>
      <c r="F6" s="71">
        <v>54727</v>
      </c>
      <c r="G6" s="71">
        <v>27964</v>
      </c>
      <c r="H6" s="71">
        <v>11897</v>
      </c>
      <c r="I6" s="71">
        <v>2427</v>
      </c>
      <c r="J6" s="71">
        <v>2526</v>
      </c>
      <c r="K6" s="71">
        <v>311</v>
      </c>
      <c r="L6" s="71">
        <v>14306</v>
      </c>
      <c r="M6" s="71">
        <v>41345</v>
      </c>
      <c r="N6" s="71">
        <v>6759</v>
      </c>
      <c r="O6" s="71">
        <v>1144</v>
      </c>
      <c r="P6" s="71">
        <v>1808</v>
      </c>
      <c r="Q6" s="71">
        <v>13478</v>
      </c>
      <c r="R6" s="71">
        <f t="shared" si="0"/>
        <v>561113</v>
      </c>
      <c r="S6" s="32"/>
      <c r="T6" s="35"/>
    </row>
    <row r="7" spans="1:20" s="3" customFormat="1" ht="14.1" customHeight="1" x14ac:dyDescent="0.25">
      <c r="A7" s="68" t="s">
        <v>5</v>
      </c>
      <c r="B7" s="69">
        <v>333924</v>
      </c>
      <c r="C7" s="69">
        <v>80771</v>
      </c>
      <c r="D7" s="69">
        <v>28920</v>
      </c>
      <c r="E7" s="69">
        <v>10852</v>
      </c>
      <c r="F7" s="69">
        <v>55821</v>
      </c>
      <c r="G7" s="69">
        <v>28662</v>
      </c>
      <c r="H7" s="69">
        <v>13707</v>
      </c>
      <c r="I7" s="69">
        <v>3699</v>
      </c>
      <c r="J7" s="69">
        <v>3407</v>
      </c>
      <c r="K7" s="69">
        <v>546</v>
      </c>
      <c r="L7" s="69">
        <v>28952</v>
      </c>
      <c r="M7" s="69">
        <v>60780</v>
      </c>
      <c r="N7" s="69">
        <v>7679</v>
      </c>
      <c r="O7" s="69">
        <v>1709</v>
      </c>
      <c r="P7" s="69">
        <v>1976</v>
      </c>
      <c r="Q7" s="69">
        <v>14929</v>
      </c>
      <c r="R7" s="69">
        <f t="shared" si="0"/>
        <v>676334</v>
      </c>
      <c r="S7" s="32"/>
    </row>
    <row r="8" spans="1:20" s="3" customFormat="1" ht="14.1" customHeight="1" x14ac:dyDescent="0.25">
      <c r="A8" s="70" t="s">
        <v>6</v>
      </c>
      <c r="B8" s="71">
        <v>393165</v>
      </c>
      <c r="C8" s="71">
        <v>89898</v>
      </c>
      <c r="D8" s="71">
        <v>33383</v>
      </c>
      <c r="E8" s="71">
        <v>13039</v>
      </c>
      <c r="F8" s="71">
        <v>60950</v>
      </c>
      <c r="G8" s="71">
        <v>31851</v>
      </c>
      <c r="H8" s="71">
        <v>19832</v>
      </c>
      <c r="I8" s="71">
        <v>6034</v>
      </c>
      <c r="J8" s="71">
        <v>6261</v>
      </c>
      <c r="K8" s="71">
        <v>863</v>
      </c>
      <c r="L8" s="71">
        <v>40238</v>
      </c>
      <c r="M8" s="71">
        <v>73441</v>
      </c>
      <c r="N8" s="71">
        <v>8349</v>
      </c>
      <c r="O8" s="71">
        <v>3879</v>
      </c>
      <c r="P8" s="71">
        <v>2001</v>
      </c>
      <c r="Q8" s="71">
        <v>16246</v>
      </c>
      <c r="R8" s="71">
        <f t="shared" si="0"/>
        <v>799430</v>
      </c>
      <c r="S8" s="32"/>
      <c r="T8" s="35"/>
    </row>
    <row r="9" spans="1:20" s="3" customFormat="1" ht="14.1" customHeight="1" x14ac:dyDescent="0.25">
      <c r="A9" s="68" t="s">
        <v>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>
        <f t="shared" si="0"/>
        <v>0</v>
      </c>
      <c r="S9" s="32"/>
    </row>
    <row r="10" spans="1:20" s="3" customFormat="1" ht="14.1" customHeight="1" x14ac:dyDescent="0.25">
      <c r="A10" s="70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 t="shared" si="0"/>
        <v>0</v>
      </c>
      <c r="S10" s="32"/>
      <c r="T10" s="35"/>
    </row>
    <row r="11" spans="1:20" s="3" customFormat="1" ht="14.1" customHeight="1" x14ac:dyDescent="0.25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>
        <f t="shared" si="0"/>
        <v>0</v>
      </c>
      <c r="S11" s="32"/>
    </row>
    <row r="12" spans="1:20" s="3" customFormat="1" ht="14.1" customHeight="1" x14ac:dyDescent="0.25">
      <c r="A12" s="70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 t="shared" si="0"/>
        <v>0</v>
      </c>
      <c r="S12" s="32"/>
      <c r="T12" s="35"/>
    </row>
    <row r="13" spans="1:20" s="3" customFormat="1" ht="14.1" customHeight="1" x14ac:dyDescent="0.25">
      <c r="A13" s="68" t="s">
        <v>11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>
        <f t="shared" si="0"/>
        <v>0</v>
      </c>
      <c r="S13" s="32"/>
    </row>
    <row r="14" spans="1:20" s="3" customFormat="1" ht="14.1" customHeight="1" thickBot="1" x14ac:dyDescent="0.3">
      <c r="A14" s="90" t="s">
        <v>12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>
        <f t="shared" si="0"/>
        <v>0</v>
      </c>
      <c r="S14" s="32"/>
      <c r="T14" s="35"/>
    </row>
    <row r="15" spans="1:20" s="3" customFormat="1" ht="14.1" customHeight="1" thickTop="1" x14ac:dyDescent="0.25">
      <c r="A15" s="72" t="s">
        <v>13</v>
      </c>
      <c r="B15" s="73">
        <f>SUM(B3:B14)</f>
        <v>1503505</v>
      </c>
      <c r="C15" s="73">
        <f t="shared" ref="C15:R15" si="1">SUM(C3:C14)</f>
        <v>407619</v>
      </c>
      <c r="D15" s="73">
        <f t="shared" si="1"/>
        <v>150704</v>
      </c>
      <c r="E15" s="73">
        <f t="shared" si="1"/>
        <v>56144</v>
      </c>
      <c r="F15" s="73">
        <f t="shared" si="1"/>
        <v>278642</v>
      </c>
      <c r="G15" s="73">
        <f t="shared" si="1"/>
        <v>145163</v>
      </c>
      <c r="H15" s="73">
        <f t="shared" si="1"/>
        <v>69745</v>
      </c>
      <c r="I15" s="73">
        <f t="shared" si="1"/>
        <v>15318</v>
      </c>
      <c r="J15" s="73">
        <f t="shared" si="1"/>
        <v>15809</v>
      </c>
      <c r="K15" s="73">
        <f t="shared" si="1"/>
        <v>1951</v>
      </c>
      <c r="L15" s="73">
        <f t="shared" si="1"/>
        <v>93643</v>
      </c>
      <c r="M15" s="73">
        <f t="shared" si="1"/>
        <v>206952</v>
      </c>
      <c r="N15" s="73">
        <f t="shared" si="1"/>
        <v>36311</v>
      </c>
      <c r="O15" s="73">
        <f t="shared" si="1"/>
        <v>8263</v>
      </c>
      <c r="P15" s="73">
        <f t="shared" si="1"/>
        <v>10159</v>
      </c>
      <c r="Q15" s="73">
        <f t="shared" si="1"/>
        <v>71078</v>
      </c>
      <c r="R15" s="73">
        <f t="shared" si="1"/>
        <v>3071006</v>
      </c>
      <c r="S15" s="32"/>
    </row>
    <row r="16" spans="1:20" ht="14.25" customHeight="1" x14ac:dyDescent="0.2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20" s="2" customFormat="1" ht="13.5" customHeight="1" x14ac:dyDescent="0.25">
      <c r="A17" s="64">
        <v>2021</v>
      </c>
      <c r="B17" s="65" t="str">
        <f>B2</f>
        <v>Αθήνα</v>
      </c>
      <c r="C17" s="66" t="str">
        <f t="shared" ref="C17:R17" si="2">C2</f>
        <v>Θεσσαλονίκη</v>
      </c>
      <c r="D17" s="66" t="str">
        <f t="shared" si="2"/>
        <v>Ρόδος</v>
      </c>
      <c r="E17" s="66" t="str">
        <f t="shared" si="2"/>
        <v>Κως</v>
      </c>
      <c r="F17" s="65" t="str">
        <f t="shared" si="2"/>
        <v>Ηράκλειο</v>
      </c>
      <c r="G17" s="66" t="str">
        <f t="shared" si="2"/>
        <v xml:space="preserve">Χανιά </v>
      </c>
      <c r="H17" s="66" t="str">
        <f t="shared" si="2"/>
        <v>Κέρκυρα</v>
      </c>
      <c r="I17" s="66" t="str">
        <f t="shared" si="2"/>
        <v>Ζάκυνθος</v>
      </c>
      <c r="J17" s="67" t="str">
        <f t="shared" si="2"/>
        <v>Κεφαλονιά</v>
      </c>
      <c r="K17" s="65" t="str">
        <f t="shared" si="2"/>
        <v xml:space="preserve">Άκτιο </v>
      </c>
      <c r="L17" s="66" t="str">
        <f t="shared" si="2"/>
        <v>Μύκονος</v>
      </c>
      <c r="M17" s="66" t="str">
        <f t="shared" si="2"/>
        <v>Σαντορίνη</v>
      </c>
      <c r="N17" s="65" t="str">
        <f t="shared" si="2"/>
        <v>Σάμος</v>
      </c>
      <c r="O17" s="66" t="str">
        <f t="shared" si="2"/>
        <v>Σκιάθος</v>
      </c>
      <c r="P17" s="66" t="str">
        <f t="shared" si="2"/>
        <v>Καβάλα</v>
      </c>
      <c r="Q17" s="66" t="str">
        <f t="shared" si="2"/>
        <v>Μυτιλήνη</v>
      </c>
      <c r="R17" s="67" t="str">
        <f t="shared" si="2"/>
        <v>Σύνολο</v>
      </c>
    </row>
    <row r="18" spans="1:20" s="3" customFormat="1" ht="14.1" customHeight="1" x14ac:dyDescent="0.25">
      <c r="A18" s="68" t="s">
        <v>1</v>
      </c>
      <c r="B18" s="69">
        <v>58768</v>
      </c>
      <c r="C18" s="69">
        <v>13937</v>
      </c>
      <c r="D18" s="69">
        <v>6599</v>
      </c>
      <c r="E18" s="69">
        <v>2526</v>
      </c>
      <c r="F18" s="69">
        <v>10342</v>
      </c>
      <c r="G18" s="69">
        <v>5149</v>
      </c>
      <c r="H18" s="69">
        <v>2154</v>
      </c>
      <c r="I18" s="69">
        <v>373</v>
      </c>
      <c r="J18" s="69">
        <v>475</v>
      </c>
      <c r="K18" s="69">
        <v>46</v>
      </c>
      <c r="L18" s="69">
        <v>1202</v>
      </c>
      <c r="M18" s="69">
        <v>2286</v>
      </c>
      <c r="N18" s="69">
        <v>2461</v>
      </c>
      <c r="O18" s="69">
        <v>180</v>
      </c>
      <c r="P18" s="69">
        <v>413</v>
      </c>
      <c r="Q18" s="69">
        <v>3260</v>
      </c>
      <c r="R18" s="69">
        <f t="shared" ref="R18:R29" si="3">SUM(B18:Q18)</f>
        <v>110171</v>
      </c>
      <c r="S18" s="32"/>
    </row>
    <row r="19" spans="1:20" s="3" customFormat="1" ht="14.1" customHeight="1" x14ac:dyDescent="0.25">
      <c r="A19" s="70" t="s">
        <v>2</v>
      </c>
      <c r="B19" s="71">
        <v>51897</v>
      </c>
      <c r="C19" s="71">
        <v>14452</v>
      </c>
      <c r="D19" s="71">
        <v>5889</v>
      </c>
      <c r="E19" s="71">
        <v>1977</v>
      </c>
      <c r="F19" s="71">
        <v>9638</v>
      </c>
      <c r="G19" s="71">
        <v>4451</v>
      </c>
      <c r="H19" s="71">
        <v>2304</v>
      </c>
      <c r="I19" s="71">
        <v>351</v>
      </c>
      <c r="J19" s="71">
        <v>416</v>
      </c>
      <c r="K19" s="71">
        <v>50</v>
      </c>
      <c r="L19" s="71">
        <v>893</v>
      </c>
      <c r="M19" s="71">
        <v>1813</v>
      </c>
      <c r="N19" s="71">
        <v>2137</v>
      </c>
      <c r="O19" s="71">
        <v>220</v>
      </c>
      <c r="P19" s="71">
        <v>419</v>
      </c>
      <c r="Q19" s="71">
        <v>3022</v>
      </c>
      <c r="R19" s="71">
        <f t="shared" si="3"/>
        <v>99929</v>
      </c>
      <c r="S19" s="32"/>
      <c r="T19" s="35"/>
    </row>
    <row r="20" spans="1:20" s="3" customFormat="1" ht="14.1" customHeight="1" x14ac:dyDescent="0.25">
      <c r="A20" s="68" t="s">
        <v>3</v>
      </c>
      <c r="B20" s="69">
        <v>61832</v>
      </c>
      <c r="C20" s="69">
        <v>17223</v>
      </c>
      <c r="D20" s="69">
        <v>7212</v>
      </c>
      <c r="E20" s="69">
        <v>2344</v>
      </c>
      <c r="F20" s="69">
        <v>10543</v>
      </c>
      <c r="G20" s="69">
        <v>5002</v>
      </c>
      <c r="H20" s="69">
        <v>2868</v>
      </c>
      <c r="I20" s="69">
        <v>439</v>
      </c>
      <c r="J20" s="69">
        <v>563</v>
      </c>
      <c r="K20" s="69">
        <v>52</v>
      </c>
      <c r="L20" s="69">
        <v>1417</v>
      </c>
      <c r="M20" s="69">
        <v>2458</v>
      </c>
      <c r="N20" s="69">
        <v>2205</v>
      </c>
      <c r="O20" s="69">
        <v>254</v>
      </c>
      <c r="P20" s="69">
        <v>486</v>
      </c>
      <c r="Q20" s="69">
        <v>3810</v>
      </c>
      <c r="R20" s="69">
        <f t="shared" si="3"/>
        <v>118708</v>
      </c>
      <c r="S20" s="32"/>
    </row>
    <row r="21" spans="1:20" s="3" customFormat="1" ht="14.1" customHeight="1" x14ac:dyDescent="0.25">
      <c r="A21" s="70" t="s">
        <v>4</v>
      </c>
      <c r="B21" s="71">
        <v>77018</v>
      </c>
      <c r="C21" s="71">
        <v>22820</v>
      </c>
      <c r="D21" s="71">
        <v>9826</v>
      </c>
      <c r="E21" s="71">
        <v>3248</v>
      </c>
      <c r="F21" s="71">
        <v>15419</v>
      </c>
      <c r="G21" s="71">
        <v>7200</v>
      </c>
      <c r="H21" s="71">
        <v>3475</v>
      </c>
      <c r="I21" s="71">
        <v>706</v>
      </c>
      <c r="J21" s="71">
        <v>888</v>
      </c>
      <c r="K21" s="71">
        <v>71</v>
      </c>
      <c r="L21" s="71">
        <v>2507</v>
      </c>
      <c r="M21" s="71">
        <v>4876</v>
      </c>
      <c r="N21" s="71">
        <v>2879</v>
      </c>
      <c r="O21" s="71">
        <v>372</v>
      </c>
      <c r="P21" s="71">
        <v>840</v>
      </c>
      <c r="Q21" s="71">
        <v>4967</v>
      </c>
      <c r="R21" s="71">
        <f t="shared" si="3"/>
        <v>157112</v>
      </c>
      <c r="S21" s="32"/>
      <c r="T21" s="35"/>
    </row>
    <row r="22" spans="1:20" s="3" customFormat="1" ht="14.1" customHeight="1" x14ac:dyDescent="0.25">
      <c r="A22" s="68" t="s">
        <v>5</v>
      </c>
      <c r="B22" s="69">
        <v>136085</v>
      </c>
      <c r="C22" s="69">
        <v>33693</v>
      </c>
      <c r="D22" s="69">
        <v>17010</v>
      </c>
      <c r="E22" s="69">
        <v>6402</v>
      </c>
      <c r="F22" s="69">
        <v>25487</v>
      </c>
      <c r="G22" s="69">
        <v>13821</v>
      </c>
      <c r="H22" s="69">
        <v>5902</v>
      </c>
      <c r="I22" s="69">
        <v>1294</v>
      </c>
      <c r="J22" s="69">
        <v>1579</v>
      </c>
      <c r="K22" s="69">
        <v>113</v>
      </c>
      <c r="L22" s="69">
        <v>6388</v>
      </c>
      <c r="M22" s="69">
        <v>13190</v>
      </c>
      <c r="N22" s="69">
        <v>4628</v>
      </c>
      <c r="O22" s="69">
        <v>914</v>
      </c>
      <c r="P22" s="69">
        <v>1031</v>
      </c>
      <c r="Q22" s="69">
        <v>7482</v>
      </c>
      <c r="R22" s="69">
        <f t="shared" si="3"/>
        <v>275019</v>
      </c>
      <c r="S22" s="32"/>
    </row>
    <row r="23" spans="1:20" s="3" customFormat="1" ht="14.1" customHeight="1" x14ac:dyDescent="0.25">
      <c r="A23" s="70" t="s">
        <v>6</v>
      </c>
      <c r="B23" s="71">
        <v>218363</v>
      </c>
      <c r="C23" s="71">
        <v>57808</v>
      </c>
      <c r="D23" s="71">
        <v>23965</v>
      </c>
      <c r="E23" s="71">
        <v>8537</v>
      </c>
      <c r="F23" s="71">
        <v>34333</v>
      </c>
      <c r="G23" s="71">
        <v>22645</v>
      </c>
      <c r="H23" s="71">
        <v>9949</v>
      </c>
      <c r="I23" s="71">
        <v>2786</v>
      </c>
      <c r="J23" s="71">
        <v>3601</v>
      </c>
      <c r="K23" s="71">
        <v>127</v>
      </c>
      <c r="L23" s="71">
        <v>21353</v>
      </c>
      <c r="M23" s="71">
        <v>32366</v>
      </c>
      <c r="N23" s="71">
        <v>6452</v>
      </c>
      <c r="O23" s="71">
        <v>2318</v>
      </c>
      <c r="P23" s="71">
        <v>1655</v>
      </c>
      <c r="Q23" s="71">
        <v>11915</v>
      </c>
      <c r="R23" s="71">
        <f t="shared" si="3"/>
        <v>458173</v>
      </c>
      <c r="S23" s="32"/>
      <c r="T23" s="35"/>
    </row>
    <row r="24" spans="1:20" s="3" customFormat="1" ht="14.1" customHeight="1" x14ac:dyDescent="0.25">
      <c r="A24" s="68" t="s">
        <v>7</v>
      </c>
      <c r="B24" s="69">
        <v>321261</v>
      </c>
      <c r="C24" s="69">
        <v>83912</v>
      </c>
      <c r="D24" s="69">
        <v>39139</v>
      </c>
      <c r="E24" s="69">
        <v>12440</v>
      </c>
      <c r="F24" s="69">
        <v>49658</v>
      </c>
      <c r="G24" s="69">
        <v>32345</v>
      </c>
      <c r="H24" s="69">
        <v>16497</v>
      </c>
      <c r="I24" s="69">
        <v>6114</v>
      </c>
      <c r="J24" s="69">
        <v>5857</v>
      </c>
      <c r="K24" s="69">
        <v>287</v>
      </c>
      <c r="L24" s="69">
        <v>32261</v>
      </c>
      <c r="M24" s="69">
        <v>54174</v>
      </c>
      <c r="N24" s="69">
        <v>9412</v>
      </c>
      <c r="O24" s="69">
        <v>3960</v>
      </c>
      <c r="P24" s="69">
        <v>2236</v>
      </c>
      <c r="Q24" s="69">
        <v>18079</v>
      </c>
      <c r="R24" s="69">
        <f t="shared" si="3"/>
        <v>687632</v>
      </c>
      <c r="S24" s="32"/>
    </row>
    <row r="25" spans="1:20" s="3" customFormat="1" ht="14.1" customHeight="1" x14ac:dyDescent="0.25">
      <c r="A25" s="70" t="s">
        <v>8</v>
      </c>
      <c r="B25" s="71">
        <v>387509</v>
      </c>
      <c r="C25" s="71">
        <v>89910</v>
      </c>
      <c r="D25" s="71">
        <v>41259</v>
      </c>
      <c r="E25" s="71">
        <v>12928</v>
      </c>
      <c r="F25" s="71">
        <v>48676</v>
      </c>
      <c r="G25" s="71">
        <v>32754</v>
      </c>
      <c r="H25" s="71">
        <v>19081</v>
      </c>
      <c r="I25" s="71">
        <v>6905</v>
      </c>
      <c r="J25" s="71">
        <v>6445</v>
      </c>
      <c r="K25" s="71">
        <v>285</v>
      </c>
      <c r="L25" s="71">
        <v>32264</v>
      </c>
      <c r="M25" s="71">
        <v>55808</v>
      </c>
      <c r="N25" s="71">
        <v>9338</v>
      </c>
      <c r="O25" s="71">
        <v>4102</v>
      </c>
      <c r="P25" s="71">
        <v>1930</v>
      </c>
      <c r="Q25" s="71">
        <v>16244</v>
      </c>
      <c r="R25" s="71">
        <f t="shared" si="3"/>
        <v>765438</v>
      </c>
      <c r="S25" s="32"/>
      <c r="T25" s="35"/>
    </row>
    <row r="26" spans="1:20" s="3" customFormat="1" ht="14.1" customHeight="1" x14ac:dyDescent="0.25">
      <c r="A26" s="68" t="s">
        <v>9</v>
      </c>
      <c r="B26" s="69">
        <v>326811</v>
      </c>
      <c r="C26" s="69">
        <v>77781</v>
      </c>
      <c r="D26" s="69">
        <v>29728</v>
      </c>
      <c r="E26" s="69">
        <v>8951</v>
      </c>
      <c r="F26" s="69">
        <v>40718</v>
      </c>
      <c r="G26" s="69">
        <v>28813</v>
      </c>
      <c r="H26" s="69">
        <v>13967</v>
      </c>
      <c r="I26" s="69">
        <v>3272</v>
      </c>
      <c r="J26" s="69">
        <v>3786</v>
      </c>
      <c r="K26" s="69">
        <v>272</v>
      </c>
      <c r="L26" s="69">
        <v>22327</v>
      </c>
      <c r="M26" s="69">
        <v>46147</v>
      </c>
      <c r="N26" s="69">
        <v>6980</v>
      </c>
      <c r="O26" s="69">
        <v>2319</v>
      </c>
      <c r="P26" s="69">
        <v>1706</v>
      </c>
      <c r="Q26" s="69">
        <v>12628</v>
      </c>
      <c r="R26" s="69">
        <f t="shared" si="3"/>
        <v>626206</v>
      </c>
      <c r="S26" s="32"/>
    </row>
    <row r="27" spans="1:20" s="3" customFormat="1" ht="14.1" customHeight="1" x14ac:dyDescent="0.25">
      <c r="A27" s="70" t="s">
        <v>10</v>
      </c>
      <c r="B27" s="71">
        <v>284154</v>
      </c>
      <c r="C27" s="71">
        <v>72079</v>
      </c>
      <c r="D27" s="71">
        <v>28558</v>
      </c>
      <c r="E27" s="71">
        <v>8371</v>
      </c>
      <c r="F27" s="71">
        <v>42426</v>
      </c>
      <c r="G27" s="71">
        <v>28243</v>
      </c>
      <c r="H27" s="71">
        <v>11615</v>
      </c>
      <c r="I27" s="71">
        <v>1954</v>
      </c>
      <c r="J27" s="71">
        <v>2239</v>
      </c>
      <c r="K27" s="71">
        <v>124</v>
      </c>
      <c r="L27" s="71">
        <v>10051</v>
      </c>
      <c r="M27" s="71">
        <v>35478</v>
      </c>
      <c r="N27" s="71">
        <v>5694</v>
      </c>
      <c r="O27" s="71">
        <v>1085</v>
      </c>
      <c r="P27" s="71">
        <v>1681</v>
      </c>
      <c r="Q27" s="71">
        <v>11934</v>
      </c>
      <c r="R27" s="71">
        <f t="shared" si="3"/>
        <v>545686</v>
      </c>
      <c r="S27" s="32"/>
      <c r="T27" s="35"/>
    </row>
    <row r="28" spans="1:20" s="3" customFormat="1" ht="14.1" customHeight="1" x14ac:dyDescent="0.25">
      <c r="A28" s="68" t="s">
        <v>11</v>
      </c>
      <c r="B28" s="69">
        <v>223910</v>
      </c>
      <c r="C28" s="69">
        <v>66381</v>
      </c>
      <c r="D28" s="69">
        <v>20963</v>
      </c>
      <c r="E28" s="69">
        <v>7585</v>
      </c>
      <c r="F28" s="69">
        <v>39692</v>
      </c>
      <c r="G28" s="69">
        <v>20649</v>
      </c>
      <c r="H28" s="69">
        <v>8583</v>
      </c>
      <c r="I28" s="69">
        <v>1242</v>
      </c>
      <c r="J28" s="69">
        <v>1473</v>
      </c>
      <c r="K28" s="69">
        <v>51</v>
      </c>
      <c r="L28" s="69">
        <v>4138</v>
      </c>
      <c r="M28" s="69">
        <v>14605</v>
      </c>
      <c r="N28" s="69">
        <v>5091</v>
      </c>
      <c r="O28" s="69">
        <v>574</v>
      </c>
      <c r="P28" s="69">
        <v>1700</v>
      </c>
      <c r="Q28" s="69">
        <v>11260</v>
      </c>
      <c r="R28" s="69">
        <f t="shared" si="3"/>
        <v>427897</v>
      </c>
      <c r="S28" s="32"/>
    </row>
    <row r="29" spans="1:20" s="3" customFormat="1" ht="14.1" customHeight="1" x14ac:dyDescent="0.25">
      <c r="A29" s="70" t="s">
        <v>12</v>
      </c>
      <c r="B29" s="71">
        <v>210862</v>
      </c>
      <c r="C29" s="71">
        <v>68909</v>
      </c>
      <c r="D29" s="71">
        <v>22704</v>
      </c>
      <c r="E29" s="71">
        <v>7744</v>
      </c>
      <c r="F29" s="71">
        <v>41375</v>
      </c>
      <c r="G29" s="71">
        <v>21062</v>
      </c>
      <c r="H29" s="71">
        <v>9149</v>
      </c>
      <c r="I29" s="71">
        <v>1287</v>
      </c>
      <c r="J29" s="71">
        <v>1502</v>
      </c>
      <c r="K29" s="71">
        <v>73</v>
      </c>
      <c r="L29" s="71">
        <v>3022</v>
      </c>
      <c r="M29" s="71">
        <v>9522</v>
      </c>
      <c r="N29" s="71">
        <v>4638</v>
      </c>
      <c r="O29" s="71">
        <v>508</v>
      </c>
      <c r="P29" s="71">
        <v>1883</v>
      </c>
      <c r="Q29" s="71">
        <v>11314</v>
      </c>
      <c r="R29" s="71">
        <f t="shared" si="3"/>
        <v>415554</v>
      </c>
      <c r="S29" s="32"/>
      <c r="T29" s="35"/>
    </row>
    <row r="30" spans="1:20" s="40" customFormat="1" ht="14.1" customHeight="1" thickBot="1" x14ac:dyDescent="0.3">
      <c r="A30" s="92" t="s">
        <v>0</v>
      </c>
      <c r="B30" s="93">
        <f>SUM(B18:B29)</f>
        <v>2358470</v>
      </c>
      <c r="C30" s="93">
        <f t="shared" ref="C30:R30" si="4">SUM(C18:C29)</f>
        <v>618905</v>
      </c>
      <c r="D30" s="93">
        <f t="shared" si="4"/>
        <v>252852</v>
      </c>
      <c r="E30" s="93">
        <f t="shared" si="4"/>
        <v>83053</v>
      </c>
      <c r="F30" s="93">
        <f t="shared" si="4"/>
        <v>368307</v>
      </c>
      <c r="G30" s="93">
        <f t="shared" si="4"/>
        <v>222134</v>
      </c>
      <c r="H30" s="93">
        <f t="shared" si="4"/>
        <v>105544</v>
      </c>
      <c r="I30" s="93">
        <f t="shared" si="4"/>
        <v>26723</v>
      </c>
      <c r="J30" s="93">
        <f t="shared" si="4"/>
        <v>28824</v>
      </c>
      <c r="K30" s="93">
        <f t="shared" si="4"/>
        <v>1551</v>
      </c>
      <c r="L30" s="93">
        <f t="shared" si="4"/>
        <v>137823</v>
      </c>
      <c r="M30" s="93">
        <f t="shared" si="4"/>
        <v>272723</v>
      </c>
      <c r="N30" s="93">
        <f t="shared" si="4"/>
        <v>61915</v>
      </c>
      <c r="O30" s="93">
        <f t="shared" si="4"/>
        <v>16806</v>
      </c>
      <c r="P30" s="93">
        <f t="shared" si="4"/>
        <v>15980</v>
      </c>
      <c r="Q30" s="93">
        <f t="shared" si="4"/>
        <v>115915</v>
      </c>
      <c r="R30" s="93">
        <f t="shared" si="4"/>
        <v>4687525</v>
      </c>
      <c r="S30" s="39"/>
    </row>
    <row r="31" spans="1:20" s="40" customFormat="1" ht="14.1" customHeight="1" thickTop="1" x14ac:dyDescent="0.25">
      <c r="A31" s="76" t="str">
        <f>A15</f>
        <v xml:space="preserve">Tρέχον έτος </v>
      </c>
      <c r="B31" s="77">
        <f t="shared" ref="B31:R31" si="5">SUM(B18:B23)</f>
        <v>603963</v>
      </c>
      <c r="C31" s="77">
        <f t="shared" si="5"/>
        <v>159933</v>
      </c>
      <c r="D31" s="77">
        <f t="shared" si="5"/>
        <v>70501</v>
      </c>
      <c r="E31" s="77">
        <f t="shared" si="5"/>
        <v>25034</v>
      </c>
      <c r="F31" s="77">
        <f t="shared" si="5"/>
        <v>105762</v>
      </c>
      <c r="G31" s="77">
        <f t="shared" si="5"/>
        <v>58268</v>
      </c>
      <c r="H31" s="77">
        <f t="shared" si="5"/>
        <v>26652</v>
      </c>
      <c r="I31" s="77">
        <f t="shared" si="5"/>
        <v>5949</v>
      </c>
      <c r="J31" s="77">
        <f t="shared" si="5"/>
        <v>7522</v>
      </c>
      <c r="K31" s="77">
        <f t="shared" si="5"/>
        <v>459</v>
      </c>
      <c r="L31" s="77">
        <f t="shared" si="5"/>
        <v>33760</v>
      </c>
      <c r="M31" s="77">
        <f t="shared" si="5"/>
        <v>56989</v>
      </c>
      <c r="N31" s="77">
        <f t="shared" si="5"/>
        <v>20762</v>
      </c>
      <c r="O31" s="77">
        <f t="shared" si="5"/>
        <v>4258</v>
      </c>
      <c r="P31" s="77">
        <f t="shared" si="5"/>
        <v>4844</v>
      </c>
      <c r="Q31" s="77">
        <f t="shared" si="5"/>
        <v>34456</v>
      </c>
      <c r="R31" s="77">
        <f t="shared" si="5"/>
        <v>1219112</v>
      </c>
      <c r="S31" s="39"/>
      <c r="T31" s="43"/>
    </row>
    <row r="32" spans="1:20" s="3" customFormat="1" ht="14.1" customHeight="1" x14ac:dyDescent="0.25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3"/>
      <c r="P32" s="63"/>
      <c r="Q32" s="63"/>
      <c r="R32" s="63"/>
    </row>
    <row r="33" spans="1:20" s="2" customFormat="1" ht="13.5" customHeight="1" x14ac:dyDescent="0.25">
      <c r="A33" s="64">
        <v>2019</v>
      </c>
      <c r="B33" s="65" t="str">
        <f>B2</f>
        <v>Αθήνα</v>
      </c>
      <c r="C33" s="66" t="str">
        <f t="shared" ref="C33:R33" si="6">C2</f>
        <v>Θεσσαλονίκη</v>
      </c>
      <c r="D33" s="66" t="str">
        <f t="shared" si="6"/>
        <v>Ρόδος</v>
      </c>
      <c r="E33" s="66" t="str">
        <f t="shared" si="6"/>
        <v>Κως</v>
      </c>
      <c r="F33" s="65" t="str">
        <f t="shared" si="6"/>
        <v>Ηράκλειο</v>
      </c>
      <c r="G33" s="66" t="str">
        <f t="shared" si="6"/>
        <v xml:space="preserve">Χανιά </v>
      </c>
      <c r="H33" s="66" t="str">
        <f t="shared" si="6"/>
        <v>Κέρκυρα</v>
      </c>
      <c r="I33" s="66" t="str">
        <f t="shared" si="6"/>
        <v>Ζάκυνθος</v>
      </c>
      <c r="J33" s="67" t="str">
        <f t="shared" si="6"/>
        <v>Κεφαλονιά</v>
      </c>
      <c r="K33" s="65" t="str">
        <f t="shared" si="6"/>
        <v xml:space="preserve">Άκτιο </v>
      </c>
      <c r="L33" s="66" t="str">
        <f t="shared" si="6"/>
        <v>Μύκονος</v>
      </c>
      <c r="M33" s="66" t="str">
        <f t="shared" si="6"/>
        <v>Σαντορίνη</v>
      </c>
      <c r="N33" s="65" t="str">
        <f t="shared" si="6"/>
        <v>Σάμος</v>
      </c>
      <c r="O33" s="66" t="str">
        <f t="shared" si="6"/>
        <v>Σκιάθος</v>
      </c>
      <c r="P33" s="66" t="str">
        <f t="shared" si="6"/>
        <v>Καβάλα</v>
      </c>
      <c r="Q33" s="66" t="str">
        <f t="shared" si="6"/>
        <v>Μυτιλήνη</v>
      </c>
      <c r="R33" s="67" t="str">
        <f t="shared" si="6"/>
        <v>Σύνολο</v>
      </c>
    </row>
    <row r="34" spans="1:20" s="3" customFormat="1" ht="14.1" customHeight="1" x14ac:dyDescent="0.25">
      <c r="A34" s="68" t="s">
        <v>1</v>
      </c>
      <c r="B34" s="69">
        <v>228675</v>
      </c>
      <c r="C34" s="69">
        <v>83762</v>
      </c>
      <c r="D34" s="69">
        <v>26525</v>
      </c>
      <c r="E34" s="69">
        <v>9131</v>
      </c>
      <c r="F34" s="69">
        <v>46819</v>
      </c>
      <c r="G34" s="69">
        <v>23632</v>
      </c>
      <c r="H34" s="69">
        <v>10143</v>
      </c>
      <c r="I34" s="69">
        <v>1210</v>
      </c>
      <c r="J34" s="69">
        <v>1400</v>
      </c>
      <c r="K34" s="69">
        <v>31</v>
      </c>
      <c r="L34" s="69">
        <v>3279</v>
      </c>
      <c r="M34" s="69">
        <v>17305</v>
      </c>
      <c r="N34" s="69">
        <v>5652</v>
      </c>
      <c r="O34" s="69">
        <v>427</v>
      </c>
      <c r="P34" s="69">
        <v>2698</v>
      </c>
      <c r="Q34" s="69">
        <v>11541</v>
      </c>
      <c r="R34" s="69">
        <f t="shared" ref="R34:R45" si="7">SUM(B34:Q34)</f>
        <v>472230</v>
      </c>
      <c r="S34" s="32"/>
    </row>
    <row r="35" spans="1:20" s="3" customFormat="1" ht="14.1" customHeight="1" x14ac:dyDescent="0.25">
      <c r="A35" s="70" t="s">
        <v>2</v>
      </c>
      <c r="B35" s="71">
        <v>224973</v>
      </c>
      <c r="C35" s="71">
        <v>83488</v>
      </c>
      <c r="D35" s="71">
        <v>23424</v>
      </c>
      <c r="E35" s="71">
        <v>8299</v>
      </c>
      <c r="F35" s="71">
        <v>45702</v>
      </c>
      <c r="G35" s="71">
        <v>21994</v>
      </c>
      <c r="H35" s="71">
        <v>9898</v>
      </c>
      <c r="I35" s="71">
        <v>1440</v>
      </c>
      <c r="J35" s="71">
        <v>1416</v>
      </c>
      <c r="K35" s="71">
        <v>27</v>
      </c>
      <c r="L35" s="71">
        <v>3274</v>
      </c>
      <c r="M35" s="71">
        <v>18370</v>
      </c>
      <c r="N35" s="71">
        <v>4949</v>
      </c>
      <c r="O35" s="71">
        <v>458</v>
      </c>
      <c r="P35" s="71">
        <v>2297</v>
      </c>
      <c r="Q35" s="71">
        <v>10712</v>
      </c>
      <c r="R35" s="71">
        <f t="shared" si="7"/>
        <v>460721</v>
      </c>
      <c r="S35" s="32"/>
      <c r="T35" s="35"/>
    </row>
    <row r="36" spans="1:20" s="3" customFormat="1" ht="14.1" customHeight="1" x14ac:dyDescent="0.25">
      <c r="A36" s="68" t="s">
        <v>3</v>
      </c>
      <c r="B36" s="69">
        <v>259746</v>
      </c>
      <c r="C36" s="69">
        <v>93893</v>
      </c>
      <c r="D36" s="69">
        <v>27933</v>
      </c>
      <c r="E36" s="69">
        <v>9669</v>
      </c>
      <c r="F36" s="69">
        <v>52949</v>
      </c>
      <c r="G36" s="69">
        <v>25260</v>
      </c>
      <c r="H36" s="69">
        <v>11652</v>
      </c>
      <c r="I36" s="69">
        <v>1591</v>
      </c>
      <c r="J36" s="69">
        <v>1661</v>
      </c>
      <c r="K36" s="69">
        <v>82</v>
      </c>
      <c r="L36" s="69">
        <v>5431</v>
      </c>
      <c r="M36" s="69">
        <v>28175</v>
      </c>
      <c r="N36" s="69">
        <v>5876</v>
      </c>
      <c r="O36" s="69">
        <v>652</v>
      </c>
      <c r="P36" s="69">
        <v>2863</v>
      </c>
      <c r="Q36" s="69">
        <v>13406</v>
      </c>
      <c r="R36" s="69">
        <f t="shared" si="7"/>
        <v>540839</v>
      </c>
      <c r="S36" s="32"/>
    </row>
    <row r="37" spans="1:20" s="3" customFormat="1" ht="14.1" customHeight="1" x14ac:dyDescent="0.25">
      <c r="A37" s="70" t="s">
        <v>4</v>
      </c>
      <c r="B37" s="71">
        <v>276237</v>
      </c>
      <c r="C37" s="71">
        <v>81379</v>
      </c>
      <c r="D37" s="71">
        <v>34169</v>
      </c>
      <c r="E37" s="71">
        <v>11263</v>
      </c>
      <c r="F37" s="71">
        <v>55090</v>
      </c>
      <c r="G37" s="71">
        <v>26137</v>
      </c>
      <c r="H37" s="71">
        <v>13335</v>
      </c>
      <c r="I37" s="71">
        <v>2823</v>
      </c>
      <c r="J37" s="71">
        <v>1961</v>
      </c>
      <c r="K37" s="71">
        <v>102</v>
      </c>
      <c r="L37" s="71">
        <v>14936</v>
      </c>
      <c r="M37" s="71">
        <v>52195</v>
      </c>
      <c r="N37" s="71">
        <v>6892</v>
      </c>
      <c r="O37" s="71">
        <v>1234</v>
      </c>
      <c r="P37" s="71">
        <v>2822</v>
      </c>
      <c r="Q37" s="71">
        <v>14155</v>
      </c>
      <c r="R37" s="71">
        <f t="shared" si="7"/>
        <v>594730</v>
      </c>
      <c r="S37" s="32"/>
      <c r="T37" s="35"/>
    </row>
    <row r="38" spans="1:20" s="3" customFormat="1" ht="14.1" customHeight="1" x14ac:dyDescent="0.25">
      <c r="A38" s="68" t="s">
        <v>5</v>
      </c>
      <c r="B38" s="69">
        <v>353056</v>
      </c>
      <c r="C38" s="69">
        <v>84850</v>
      </c>
      <c r="D38" s="69">
        <v>35767</v>
      </c>
      <c r="E38" s="69">
        <v>11672</v>
      </c>
      <c r="F38" s="69">
        <v>54770</v>
      </c>
      <c r="G38" s="69">
        <v>27607</v>
      </c>
      <c r="H38" s="69">
        <v>13507</v>
      </c>
      <c r="I38" s="69">
        <v>3686</v>
      </c>
      <c r="J38" s="69">
        <v>3002</v>
      </c>
      <c r="K38" s="69">
        <v>187</v>
      </c>
      <c r="L38" s="69">
        <v>27944</v>
      </c>
      <c r="M38" s="69">
        <v>69432</v>
      </c>
      <c r="N38" s="69">
        <v>7594</v>
      </c>
      <c r="O38" s="69">
        <v>1768</v>
      </c>
      <c r="P38" s="69">
        <v>2944</v>
      </c>
      <c r="Q38" s="69">
        <v>14682</v>
      </c>
      <c r="R38" s="69">
        <f t="shared" si="7"/>
        <v>712468</v>
      </c>
      <c r="S38" s="32"/>
    </row>
    <row r="39" spans="1:20" s="3" customFormat="1" ht="14.1" customHeight="1" x14ac:dyDescent="0.25">
      <c r="A39" s="70" t="s">
        <v>6</v>
      </c>
      <c r="B39" s="71">
        <v>399476</v>
      </c>
      <c r="C39" s="71">
        <v>90384</v>
      </c>
      <c r="D39" s="71">
        <v>37685</v>
      </c>
      <c r="E39" s="71">
        <v>12732</v>
      </c>
      <c r="F39" s="71">
        <v>55432</v>
      </c>
      <c r="G39" s="71">
        <v>30853</v>
      </c>
      <c r="H39" s="71">
        <v>17394</v>
      </c>
      <c r="I39" s="71">
        <v>6284</v>
      </c>
      <c r="J39" s="71">
        <v>6103</v>
      </c>
      <c r="K39" s="71">
        <v>563</v>
      </c>
      <c r="L39" s="71">
        <v>41918</v>
      </c>
      <c r="M39" s="71">
        <v>77276</v>
      </c>
      <c r="N39" s="71">
        <v>8141</v>
      </c>
      <c r="O39" s="71">
        <v>4464</v>
      </c>
      <c r="P39" s="71">
        <v>2789</v>
      </c>
      <c r="Q39" s="71">
        <v>15880</v>
      </c>
      <c r="R39" s="71">
        <f t="shared" si="7"/>
        <v>807374</v>
      </c>
      <c r="S39" s="32"/>
      <c r="T39" s="35"/>
    </row>
    <row r="40" spans="1:20" s="3" customFormat="1" ht="14.1" customHeight="1" x14ac:dyDescent="0.25">
      <c r="A40" s="68" t="s">
        <v>7</v>
      </c>
      <c r="B40" s="69">
        <v>456239</v>
      </c>
      <c r="C40" s="69">
        <v>102506</v>
      </c>
      <c r="D40" s="69">
        <v>45958</v>
      </c>
      <c r="E40" s="69">
        <v>17223</v>
      </c>
      <c r="F40" s="69">
        <v>62524</v>
      </c>
      <c r="G40" s="69">
        <v>35678</v>
      </c>
      <c r="H40" s="69">
        <v>20212</v>
      </c>
      <c r="I40" s="69">
        <v>8203</v>
      </c>
      <c r="J40" s="69">
        <v>10225</v>
      </c>
      <c r="K40" s="69">
        <v>1394</v>
      </c>
      <c r="L40" s="69">
        <v>49657</v>
      </c>
      <c r="M40" s="69">
        <v>74834</v>
      </c>
      <c r="N40" s="69">
        <v>10701</v>
      </c>
      <c r="O40" s="69">
        <v>6132</v>
      </c>
      <c r="P40" s="69">
        <v>3379</v>
      </c>
      <c r="Q40" s="69">
        <v>20986</v>
      </c>
      <c r="R40" s="69">
        <f t="shared" si="7"/>
        <v>925851</v>
      </c>
      <c r="S40" s="32"/>
    </row>
    <row r="41" spans="1:20" s="3" customFormat="1" ht="14.1" customHeight="1" x14ac:dyDescent="0.25">
      <c r="A41" s="70" t="s">
        <v>8</v>
      </c>
      <c r="B41" s="71">
        <v>478408</v>
      </c>
      <c r="C41" s="71">
        <v>99639</v>
      </c>
      <c r="D41" s="71">
        <v>46214</v>
      </c>
      <c r="E41" s="71">
        <v>17669</v>
      </c>
      <c r="F41" s="71">
        <v>63270</v>
      </c>
      <c r="G41" s="71">
        <v>35461</v>
      </c>
      <c r="H41" s="71">
        <v>20112</v>
      </c>
      <c r="I41" s="71">
        <v>8485</v>
      </c>
      <c r="J41" s="71">
        <v>10001</v>
      </c>
      <c r="K41" s="71">
        <v>1720</v>
      </c>
      <c r="L41" s="71">
        <v>47456</v>
      </c>
      <c r="M41" s="71">
        <v>73757</v>
      </c>
      <c r="N41" s="71">
        <v>10651</v>
      </c>
      <c r="O41" s="71">
        <v>6198</v>
      </c>
      <c r="P41" s="71">
        <v>2919</v>
      </c>
      <c r="Q41" s="71">
        <v>19342</v>
      </c>
      <c r="R41" s="71">
        <f t="shared" si="7"/>
        <v>941302</v>
      </c>
      <c r="S41" s="32"/>
      <c r="T41" s="35"/>
    </row>
    <row r="42" spans="1:20" s="3" customFormat="1" ht="14.1" customHeight="1" x14ac:dyDescent="0.25">
      <c r="A42" s="68" t="s">
        <v>9</v>
      </c>
      <c r="B42" s="69">
        <v>429909</v>
      </c>
      <c r="C42" s="69">
        <v>97021</v>
      </c>
      <c r="D42" s="69">
        <v>38144</v>
      </c>
      <c r="E42" s="69">
        <v>12651</v>
      </c>
      <c r="F42" s="69">
        <v>59790</v>
      </c>
      <c r="G42" s="69">
        <v>29495</v>
      </c>
      <c r="H42" s="69">
        <v>16140</v>
      </c>
      <c r="I42" s="69">
        <v>5904</v>
      </c>
      <c r="J42" s="69">
        <v>5401</v>
      </c>
      <c r="K42" s="69">
        <v>763</v>
      </c>
      <c r="L42" s="69">
        <v>37675</v>
      </c>
      <c r="M42" s="69">
        <v>76606</v>
      </c>
      <c r="N42" s="69">
        <v>7649</v>
      </c>
      <c r="O42" s="69">
        <v>3309</v>
      </c>
      <c r="P42" s="69">
        <v>2779</v>
      </c>
      <c r="Q42" s="69">
        <v>15732</v>
      </c>
      <c r="R42" s="69">
        <f t="shared" si="7"/>
        <v>838968</v>
      </c>
      <c r="S42" s="32"/>
    </row>
    <row r="43" spans="1:20" s="3" customFormat="1" ht="14.1" customHeight="1" x14ac:dyDescent="0.25">
      <c r="A43" s="70" t="s">
        <v>10</v>
      </c>
      <c r="B43" s="71">
        <v>361969</v>
      </c>
      <c r="C43" s="71">
        <v>87419</v>
      </c>
      <c r="D43" s="71">
        <v>31171</v>
      </c>
      <c r="E43" s="71">
        <v>9723</v>
      </c>
      <c r="F43" s="71">
        <v>55209</v>
      </c>
      <c r="G43" s="71">
        <v>25946</v>
      </c>
      <c r="H43" s="71">
        <v>12646</v>
      </c>
      <c r="I43" s="71">
        <v>3095</v>
      </c>
      <c r="J43" s="71">
        <v>2432</v>
      </c>
      <c r="K43" s="71">
        <v>165</v>
      </c>
      <c r="L43" s="71">
        <v>15859</v>
      </c>
      <c r="M43" s="71">
        <v>60014</v>
      </c>
      <c r="N43" s="71">
        <v>6311</v>
      </c>
      <c r="O43" s="71">
        <v>839</v>
      </c>
      <c r="P43" s="71">
        <v>2920</v>
      </c>
      <c r="Q43" s="71">
        <v>13757</v>
      </c>
      <c r="R43" s="71">
        <f t="shared" si="7"/>
        <v>689475</v>
      </c>
      <c r="S43" s="32"/>
      <c r="T43" s="35"/>
    </row>
    <row r="44" spans="1:20" s="3" customFormat="1" ht="14.1" customHeight="1" x14ac:dyDescent="0.25">
      <c r="A44" s="68" t="s">
        <v>11</v>
      </c>
      <c r="B44" s="69">
        <v>262558</v>
      </c>
      <c r="C44" s="69">
        <v>83212</v>
      </c>
      <c r="D44" s="69">
        <v>26335</v>
      </c>
      <c r="E44" s="69">
        <v>8762</v>
      </c>
      <c r="F44" s="69">
        <v>49052</v>
      </c>
      <c r="G44" s="69">
        <v>24113</v>
      </c>
      <c r="H44" s="69">
        <v>10683</v>
      </c>
      <c r="I44" s="69">
        <v>1493</v>
      </c>
      <c r="J44" s="69">
        <v>1699</v>
      </c>
      <c r="K44" s="69">
        <v>27</v>
      </c>
      <c r="L44" s="69">
        <v>4081</v>
      </c>
      <c r="M44" s="69">
        <v>23732</v>
      </c>
      <c r="N44" s="69">
        <v>6049</v>
      </c>
      <c r="O44" s="69">
        <v>634</v>
      </c>
      <c r="P44" s="69">
        <v>2812</v>
      </c>
      <c r="Q44" s="69">
        <v>13446</v>
      </c>
      <c r="R44" s="69">
        <f t="shared" si="7"/>
        <v>518688</v>
      </c>
      <c r="S44" s="32"/>
    </row>
    <row r="45" spans="1:20" s="3" customFormat="1" ht="14.1" customHeight="1" x14ac:dyDescent="0.25">
      <c r="A45" s="70" t="s">
        <v>12</v>
      </c>
      <c r="B45" s="71">
        <v>242410</v>
      </c>
      <c r="C45" s="71">
        <v>83304</v>
      </c>
      <c r="D45" s="71">
        <v>26831</v>
      </c>
      <c r="E45" s="71">
        <v>8568</v>
      </c>
      <c r="F45" s="71">
        <v>48389</v>
      </c>
      <c r="G45" s="71">
        <v>24903</v>
      </c>
      <c r="H45" s="71">
        <v>10831</v>
      </c>
      <c r="I45" s="71">
        <v>1582</v>
      </c>
      <c r="J45" s="71">
        <v>1558</v>
      </c>
      <c r="K45" s="71">
        <v>106</v>
      </c>
      <c r="L45" s="71">
        <v>3157</v>
      </c>
      <c r="M45" s="71">
        <v>14413</v>
      </c>
      <c r="N45" s="71">
        <v>5239</v>
      </c>
      <c r="O45" s="71">
        <v>468</v>
      </c>
      <c r="P45" s="71">
        <v>2713</v>
      </c>
      <c r="Q45" s="71">
        <v>13382</v>
      </c>
      <c r="R45" s="71">
        <f t="shared" si="7"/>
        <v>487854</v>
      </c>
      <c r="S45" s="32"/>
      <c r="T45" s="35"/>
    </row>
    <row r="46" spans="1:20" s="40" customFormat="1" ht="14.1" customHeight="1" thickBot="1" x14ac:dyDescent="0.3">
      <c r="A46" s="92" t="s">
        <v>0</v>
      </c>
      <c r="B46" s="93">
        <f>SUM(B34:B45)</f>
        <v>3973656</v>
      </c>
      <c r="C46" s="93">
        <f t="shared" ref="C46:R46" si="8">SUM(C34:C45)</f>
        <v>1070857</v>
      </c>
      <c r="D46" s="93">
        <f t="shared" si="8"/>
        <v>400156</v>
      </c>
      <c r="E46" s="93">
        <f t="shared" si="8"/>
        <v>137362</v>
      </c>
      <c r="F46" s="93">
        <f t="shared" si="8"/>
        <v>648996</v>
      </c>
      <c r="G46" s="93">
        <f t="shared" si="8"/>
        <v>331079</v>
      </c>
      <c r="H46" s="93">
        <f t="shared" si="8"/>
        <v>166553</v>
      </c>
      <c r="I46" s="93">
        <f t="shared" si="8"/>
        <v>45796</v>
      </c>
      <c r="J46" s="93">
        <f t="shared" si="8"/>
        <v>46859</v>
      </c>
      <c r="K46" s="93">
        <f t="shared" si="8"/>
        <v>5167</v>
      </c>
      <c r="L46" s="93">
        <f t="shared" si="8"/>
        <v>254667</v>
      </c>
      <c r="M46" s="93">
        <f t="shared" si="8"/>
        <v>586109</v>
      </c>
      <c r="N46" s="93">
        <f t="shared" si="8"/>
        <v>85704</v>
      </c>
      <c r="O46" s="93">
        <f t="shared" si="8"/>
        <v>26583</v>
      </c>
      <c r="P46" s="93">
        <f t="shared" si="8"/>
        <v>33935</v>
      </c>
      <c r="Q46" s="93">
        <f t="shared" si="8"/>
        <v>177021</v>
      </c>
      <c r="R46" s="93">
        <f t="shared" si="8"/>
        <v>7990500</v>
      </c>
      <c r="S46" s="39"/>
    </row>
    <row r="47" spans="1:20" s="40" customFormat="1" ht="14.1" customHeight="1" thickTop="1" x14ac:dyDescent="0.25">
      <c r="A47" s="76" t="str">
        <f>A15</f>
        <v xml:space="preserve">Tρέχον έτος </v>
      </c>
      <c r="B47" s="77">
        <f t="shared" ref="B47:R47" si="9">SUM(B34:B39)</f>
        <v>1742163</v>
      </c>
      <c r="C47" s="77">
        <f t="shared" si="9"/>
        <v>517756</v>
      </c>
      <c r="D47" s="77">
        <f t="shared" si="9"/>
        <v>185503</v>
      </c>
      <c r="E47" s="77">
        <f t="shared" si="9"/>
        <v>62766</v>
      </c>
      <c r="F47" s="77">
        <f t="shared" si="9"/>
        <v>310762</v>
      </c>
      <c r="G47" s="77">
        <f t="shared" si="9"/>
        <v>155483</v>
      </c>
      <c r="H47" s="77">
        <f t="shared" si="9"/>
        <v>75929</v>
      </c>
      <c r="I47" s="77">
        <f t="shared" si="9"/>
        <v>17034</v>
      </c>
      <c r="J47" s="77">
        <f t="shared" si="9"/>
        <v>15543</v>
      </c>
      <c r="K47" s="77">
        <f t="shared" si="9"/>
        <v>992</v>
      </c>
      <c r="L47" s="77">
        <f t="shared" si="9"/>
        <v>96782</v>
      </c>
      <c r="M47" s="77">
        <f t="shared" si="9"/>
        <v>262753</v>
      </c>
      <c r="N47" s="77">
        <f t="shared" si="9"/>
        <v>39104</v>
      </c>
      <c r="O47" s="77">
        <f t="shared" si="9"/>
        <v>9003</v>
      </c>
      <c r="P47" s="77">
        <f t="shared" si="9"/>
        <v>16413</v>
      </c>
      <c r="Q47" s="77">
        <f t="shared" si="9"/>
        <v>80376</v>
      </c>
      <c r="R47" s="77">
        <f t="shared" si="9"/>
        <v>3588362</v>
      </c>
      <c r="S47" s="39"/>
      <c r="T47" s="43"/>
    </row>
    <row r="48" spans="1:20" s="3" customFormat="1" ht="14.1" customHeight="1" x14ac:dyDescent="0.25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63"/>
      <c r="P48" s="63"/>
      <c r="Q48" s="63"/>
      <c r="R48" s="63"/>
    </row>
    <row r="49" spans="1:20" s="2" customFormat="1" ht="13.5" customHeight="1" x14ac:dyDescent="0.25">
      <c r="A49" s="64" t="s">
        <v>79</v>
      </c>
      <c r="B49" s="65" t="str">
        <f>B2</f>
        <v>Αθήνα</v>
      </c>
      <c r="C49" s="66" t="str">
        <f t="shared" ref="C49:R49" si="10">C2</f>
        <v>Θεσσαλονίκη</v>
      </c>
      <c r="D49" s="66" t="str">
        <f t="shared" si="10"/>
        <v>Ρόδος</v>
      </c>
      <c r="E49" s="66" t="str">
        <f t="shared" si="10"/>
        <v>Κως</v>
      </c>
      <c r="F49" s="65" t="str">
        <f t="shared" si="10"/>
        <v>Ηράκλειο</v>
      </c>
      <c r="G49" s="66" t="str">
        <f t="shared" si="10"/>
        <v xml:space="preserve">Χανιά </v>
      </c>
      <c r="H49" s="66" t="str">
        <f t="shared" si="10"/>
        <v>Κέρκυρα</v>
      </c>
      <c r="I49" s="66" t="str">
        <f t="shared" si="10"/>
        <v>Ζάκυνθος</v>
      </c>
      <c r="J49" s="67" t="str">
        <f t="shared" si="10"/>
        <v>Κεφαλονιά</v>
      </c>
      <c r="K49" s="65" t="str">
        <f t="shared" si="10"/>
        <v xml:space="preserve">Άκτιο </v>
      </c>
      <c r="L49" s="66" t="str">
        <f t="shared" si="10"/>
        <v>Μύκονος</v>
      </c>
      <c r="M49" s="66" t="str">
        <f t="shared" si="10"/>
        <v>Σαντορίνη</v>
      </c>
      <c r="N49" s="65" t="str">
        <f t="shared" si="10"/>
        <v>Σάμος</v>
      </c>
      <c r="O49" s="66" t="str">
        <f t="shared" si="10"/>
        <v>Σκιάθος</v>
      </c>
      <c r="P49" s="66" t="str">
        <f t="shared" si="10"/>
        <v>Καβάλα</v>
      </c>
      <c r="Q49" s="66" t="str">
        <f t="shared" si="10"/>
        <v>Μυτιλήνη</v>
      </c>
      <c r="R49" s="67" t="str">
        <f t="shared" si="10"/>
        <v>Σύνολο</v>
      </c>
    </row>
    <row r="50" spans="1:20" s="3" customFormat="1" ht="14.1" customHeight="1" x14ac:dyDescent="0.25">
      <c r="A50" s="68" t="s">
        <v>1</v>
      </c>
      <c r="B50" s="80">
        <f>IF(B18=0,"",(B3/B18 -1))</f>
        <v>1.4808569289409204</v>
      </c>
      <c r="C50" s="80">
        <f t="shared" ref="C50:R50" si="11">IF(C18=0,"",(C3/C18 -1))</f>
        <v>2.21216904642319</v>
      </c>
      <c r="D50" s="80">
        <f t="shared" si="11"/>
        <v>1.8431580542506438</v>
      </c>
      <c r="E50" s="80">
        <f t="shared" si="11"/>
        <v>1.5601741884402216</v>
      </c>
      <c r="F50" s="80">
        <f t="shared" si="11"/>
        <v>2.1543221813962483</v>
      </c>
      <c r="G50" s="80">
        <f t="shared" si="11"/>
        <v>2.3124878617207223</v>
      </c>
      <c r="H50" s="80">
        <f t="shared" si="11"/>
        <v>2.2701949860724233</v>
      </c>
      <c r="I50" s="80">
        <f t="shared" si="11"/>
        <v>1.3780160857908847</v>
      </c>
      <c r="J50" s="80">
        <f t="shared" si="11"/>
        <v>1.3052631578947369</v>
      </c>
      <c r="K50" s="80">
        <f t="shared" si="11"/>
        <v>0.10869565217391308</v>
      </c>
      <c r="L50" s="80">
        <f t="shared" si="11"/>
        <v>1.1480865224625623</v>
      </c>
      <c r="M50" s="80">
        <f t="shared" si="11"/>
        <v>2.2493438320209975</v>
      </c>
      <c r="N50" s="80">
        <f t="shared" si="11"/>
        <v>0.85453067858594078</v>
      </c>
      <c r="O50" s="80">
        <f t="shared" si="11"/>
        <v>1.2722222222222221</v>
      </c>
      <c r="P50" s="80">
        <f t="shared" si="11"/>
        <v>1.8353510895883778</v>
      </c>
      <c r="Q50" s="80">
        <f t="shared" si="11"/>
        <v>1.3978527607361961</v>
      </c>
      <c r="R50" s="80">
        <f t="shared" si="11"/>
        <v>1.7095878225667374</v>
      </c>
      <c r="S50" s="32"/>
    </row>
    <row r="51" spans="1:20" s="3" customFormat="1" ht="14.1" customHeight="1" x14ac:dyDescent="0.25">
      <c r="A51" s="70" t="s">
        <v>2</v>
      </c>
      <c r="B51" s="81">
        <f t="shared" ref="B51:R55" si="12">IF(B19=0,"",(B4/B19 -1))</f>
        <v>2.1652696687669808</v>
      </c>
      <c r="C51" s="81">
        <f t="shared" si="12"/>
        <v>2.6222668142817604</v>
      </c>
      <c r="D51" s="81">
        <f t="shared" si="12"/>
        <v>1.9543216165732722</v>
      </c>
      <c r="E51" s="81">
        <f t="shared" si="12"/>
        <v>2.1689428426909458</v>
      </c>
      <c r="F51" s="81">
        <f t="shared" si="12"/>
        <v>2.5</v>
      </c>
      <c r="G51" s="81">
        <f t="shared" si="12"/>
        <v>2.9328240844753988</v>
      </c>
      <c r="H51" s="81">
        <f t="shared" si="12"/>
        <v>2.40234375</v>
      </c>
      <c r="I51" s="81">
        <f t="shared" si="12"/>
        <v>1.8005698005698005</v>
      </c>
      <c r="J51" s="81">
        <f t="shared" si="12"/>
        <v>1.84375</v>
      </c>
      <c r="K51" s="81">
        <f t="shared" si="12"/>
        <v>6.0000000000000053E-2</v>
      </c>
      <c r="L51" s="81">
        <f t="shared" si="12"/>
        <v>2.6304591265397534</v>
      </c>
      <c r="M51" s="81">
        <f t="shared" si="12"/>
        <v>3.4020959735245446</v>
      </c>
      <c r="N51" s="81">
        <f t="shared" si="12"/>
        <v>0.92278895648104831</v>
      </c>
      <c r="O51" s="81">
        <f t="shared" si="12"/>
        <v>1.0136363636363637</v>
      </c>
      <c r="P51" s="81">
        <f t="shared" si="12"/>
        <v>2.5847255369928401</v>
      </c>
      <c r="Q51" s="81">
        <f t="shared" si="12"/>
        <v>1.7554599602911978</v>
      </c>
      <c r="R51" s="81">
        <f t="shared" si="12"/>
        <v>2.2741246284862253</v>
      </c>
      <c r="S51" s="32"/>
      <c r="T51" s="35"/>
    </row>
    <row r="52" spans="1:20" s="3" customFormat="1" ht="14.1" customHeight="1" x14ac:dyDescent="0.25">
      <c r="A52" s="68" t="s">
        <v>3</v>
      </c>
      <c r="B52" s="80">
        <f t="shared" si="12"/>
        <v>2.2592347004787166</v>
      </c>
      <c r="C52" s="80">
        <f t="shared" si="12"/>
        <v>2.6905881669860072</v>
      </c>
      <c r="D52" s="80">
        <f t="shared" si="12"/>
        <v>2.120493621741542</v>
      </c>
      <c r="E52" s="80">
        <f t="shared" si="12"/>
        <v>2.3848122866894199</v>
      </c>
      <c r="F52" s="80">
        <f t="shared" si="12"/>
        <v>2.8688229156786496</v>
      </c>
      <c r="G52" s="80">
        <f t="shared" si="12"/>
        <v>3.4232307077169128</v>
      </c>
      <c r="H52" s="80">
        <f t="shared" si="12"/>
        <v>2.2866108786610879</v>
      </c>
      <c r="I52" s="80">
        <f t="shared" si="12"/>
        <v>1.9339407744874717</v>
      </c>
      <c r="J52" s="80">
        <f t="shared" si="12"/>
        <v>1.374777975133215</v>
      </c>
      <c r="K52" s="80">
        <f t="shared" si="12"/>
        <v>1.4423076923076925</v>
      </c>
      <c r="L52" s="80">
        <f t="shared" si="12"/>
        <v>2.0508115737473536</v>
      </c>
      <c r="M52" s="80">
        <f t="shared" si="12"/>
        <v>5.5</v>
      </c>
      <c r="N52" s="80">
        <f t="shared" si="12"/>
        <v>1.2000000000000002</v>
      </c>
      <c r="O52" s="80">
        <f t="shared" si="12"/>
        <v>1.673228346456693</v>
      </c>
      <c r="P52" s="80">
        <f t="shared" si="12"/>
        <v>2.5</v>
      </c>
      <c r="Q52" s="80">
        <f t="shared" si="12"/>
        <v>1.6984251968503936</v>
      </c>
      <c r="R52" s="80">
        <f t="shared" si="12"/>
        <v>2.4406358459413013</v>
      </c>
      <c r="S52" s="32"/>
    </row>
    <row r="53" spans="1:20" s="3" customFormat="1" ht="14.1" customHeight="1" x14ac:dyDescent="0.25">
      <c r="A53" s="70" t="s">
        <v>4</v>
      </c>
      <c r="B53" s="81">
        <f t="shared" si="12"/>
        <v>2.4385208652522787</v>
      </c>
      <c r="C53" s="81">
        <f t="shared" si="12"/>
        <v>2.3422436459246274</v>
      </c>
      <c r="D53" s="81">
        <f t="shared" si="12"/>
        <v>2.0262568695298189</v>
      </c>
      <c r="E53" s="81">
        <f t="shared" si="12"/>
        <v>2.5674261083743843</v>
      </c>
      <c r="F53" s="81">
        <f t="shared" si="12"/>
        <v>2.54932226473831</v>
      </c>
      <c r="G53" s="81">
        <f t="shared" si="12"/>
        <v>2.8838888888888889</v>
      </c>
      <c r="H53" s="81">
        <f t="shared" si="12"/>
        <v>2.4235971223021582</v>
      </c>
      <c r="I53" s="81">
        <f t="shared" si="12"/>
        <v>2.4376770538243626</v>
      </c>
      <c r="J53" s="81">
        <f t="shared" si="12"/>
        <v>1.8445945945945947</v>
      </c>
      <c r="K53" s="81">
        <f t="shared" si="12"/>
        <v>3.380281690140845</v>
      </c>
      <c r="L53" s="81">
        <f t="shared" si="12"/>
        <v>4.7064220183486238</v>
      </c>
      <c r="M53" s="81">
        <f t="shared" si="12"/>
        <v>7.4792863002461036</v>
      </c>
      <c r="N53" s="81">
        <f t="shared" si="12"/>
        <v>1.3476901701979855</v>
      </c>
      <c r="O53" s="81">
        <f t="shared" si="12"/>
        <v>2.075268817204301</v>
      </c>
      <c r="P53" s="81">
        <f t="shared" si="12"/>
        <v>1.1523809523809523</v>
      </c>
      <c r="Q53" s="81">
        <f t="shared" si="12"/>
        <v>1.7135091604590298</v>
      </c>
      <c r="R53" s="81">
        <f t="shared" si="12"/>
        <v>2.5714203880034625</v>
      </c>
      <c r="S53" s="32"/>
      <c r="T53" s="35"/>
    </row>
    <row r="54" spans="1:20" s="3" customFormat="1" ht="14.1" customHeight="1" x14ac:dyDescent="0.25">
      <c r="A54" s="68" t="s">
        <v>5</v>
      </c>
      <c r="B54" s="80">
        <f t="shared" si="12"/>
        <v>1.4537899107175662</v>
      </c>
      <c r="C54" s="80">
        <f t="shared" si="12"/>
        <v>1.3972635265485414</v>
      </c>
      <c r="D54" s="80">
        <f t="shared" si="12"/>
        <v>0.70017636684303342</v>
      </c>
      <c r="E54" s="80">
        <f t="shared" si="12"/>
        <v>0.69509528272414878</v>
      </c>
      <c r="F54" s="80">
        <f t="shared" si="12"/>
        <v>1.190175383528858</v>
      </c>
      <c r="G54" s="80">
        <f t="shared" si="12"/>
        <v>1.07380073800738</v>
      </c>
      <c r="H54" s="80">
        <f t="shared" si="12"/>
        <v>1.3224330735343952</v>
      </c>
      <c r="I54" s="80">
        <f t="shared" si="12"/>
        <v>1.8585780525502318</v>
      </c>
      <c r="J54" s="80">
        <f t="shared" si="12"/>
        <v>1.1576947435085496</v>
      </c>
      <c r="K54" s="80">
        <f t="shared" si="12"/>
        <v>3.831858407079646</v>
      </c>
      <c r="L54" s="80">
        <f t="shared" si="12"/>
        <v>3.5322479649342515</v>
      </c>
      <c r="M54" s="80">
        <f t="shared" si="12"/>
        <v>3.6080363912054585</v>
      </c>
      <c r="N54" s="80">
        <f t="shared" si="12"/>
        <v>0.65924805531547115</v>
      </c>
      <c r="O54" s="80">
        <f t="shared" si="12"/>
        <v>0.86980306345733038</v>
      </c>
      <c r="P54" s="80">
        <f t="shared" si="12"/>
        <v>0.91658583899127066</v>
      </c>
      <c r="Q54" s="80">
        <f t="shared" si="12"/>
        <v>0.99532210638866614</v>
      </c>
      <c r="R54" s="80">
        <f t="shared" si="12"/>
        <v>1.4592264534450345</v>
      </c>
      <c r="S54" s="32"/>
    </row>
    <row r="55" spans="1:20" s="3" customFormat="1" ht="14.1" customHeight="1" x14ac:dyDescent="0.25">
      <c r="A55" s="70" t="s">
        <v>6</v>
      </c>
      <c r="B55" s="81">
        <f t="shared" si="12"/>
        <v>0.80051107559430856</v>
      </c>
      <c r="C55" s="81">
        <f t="shared" si="12"/>
        <v>0.55511347910323838</v>
      </c>
      <c r="D55" s="81">
        <f t="shared" si="12"/>
        <v>0.39298977675777169</v>
      </c>
      <c r="E55" s="81">
        <f t="shared" si="12"/>
        <v>0.52735152864003743</v>
      </c>
      <c r="F55" s="81">
        <f t="shared" si="12"/>
        <v>0.7752599539801357</v>
      </c>
      <c r="G55" s="81">
        <f t="shared" si="12"/>
        <v>0.40653565908589084</v>
      </c>
      <c r="H55" s="81">
        <f t="shared" si="12"/>
        <v>0.99336616745401551</v>
      </c>
      <c r="I55" s="81">
        <f t="shared" si="12"/>
        <v>1.1658291457286434</v>
      </c>
      <c r="J55" s="81">
        <f t="shared" si="12"/>
        <v>0.73868369897250763</v>
      </c>
      <c r="K55" s="81">
        <f t="shared" si="12"/>
        <v>5.7952755905511815</v>
      </c>
      <c r="L55" s="81">
        <f t="shared" si="12"/>
        <v>0.88441905118718678</v>
      </c>
      <c r="M55" s="81">
        <f t="shared" si="12"/>
        <v>1.2690786627942905</v>
      </c>
      <c r="N55" s="81">
        <f t="shared" si="12"/>
        <v>0.29401735895846248</v>
      </c>
      <c r="O55" s="81">
        <f t="shared" si="12"/>
        <v>0.67342536669542707</v>
      </c>
      <c r="P55" s="81">
        <f t="shared" si="12"/>
        <v>0.20906344410876132</v>
      </c>
      <c r="Q55" s="81">
        <f t="shared" si="12"/>
        <v>0.36349139739823744</v>
      </c>
      <c r="R55" s="81">
        <f t="shared" si="12"/>
        <v>0.744821279298431</v>
      </c>
      <c r="S55" s="32"/>
      <c r="T55" s="35"/>
    </row>
    <row r="56" spans="1:20" s="3" customFormat="1" ht="14.1" customHeight="1" x14ac:dyDescent="0.25">
      <c r="A56" s="68" t="s">
        <v>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32"/>
    </row>
    <row r="57" spans="1:20" s="3" customFormat="1" ht="14.1" customHeight="1" x14ac:dyDescent="0.25">
      <c r="A57" s="70" t="s">
        <v>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32"/>
      <c r="T57" s="35"/>
    </row>
    <row r="58" spans="1:20" s="3" customFormat="1" ht="14.1" customHeight="1" x14ac:dyDescent="0.25">
      <c r="A58" s="68" t="s">
        <v>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32"/>
    </row>
    <row r="59" spans="1:20" s="3" customFormat="1" ht="14.1" customHeight="1" x14ac:dyDescent="0.25">
      <c r="A59" s="70" t="s">
        <v>10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32"/>
      <c r="T59" s="35"/>
    </row>
    <row r="60" spans="1:20" s="3" customFormat="1" ht="14.1" customHeight="1" x14ac:dyDescent="0.25">
      <c r="A60" s="68" t="s">
        <v>11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32"/>
    </row>
    <row r="61" spans="1:20" s="3" customFormat="1" ht="14.1" customHeight="1" thickBot="1" x14ac:dyDescent="0.3">
      <c r="A61" s="90" t="s">
        <v>12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32"/>
      <c r="T61" s="35"/>
    </row>
    <row r="62" spans="1:20" s="40" customFormat="1" ht="14.1" customHeight="1" thickTop="1" x14ac:dyDescent="0.25">
      <c r="A62" s="72" t="str">
        <f>A15</f>
        <v xml:space="preserve">Tρέχον έτος </v>
      </c>
      <c r="B62" s="82">
        <f>IF(B31=0,"",(B15/B31 -1))</f>
        <v>1.4893991850494155</v>
      </c>
      <c r="C62" s="82">
        <f t="shared" ref="C62:R62" si="13">IF(C31=0,"",(C15/C31 -1))</f>
        <v>1.5486860122676371</v>
      </c>
      <c r="D62" s="82">
        <f t="shared" si="13"/>
        <v>1.1376150692897973</v>
      </c>
      <c r="E62" s="82">
        <f t="shared" si="13"/>
        <v>1.2427099145162579</v>
      </c>
      <c r="F62" s="82">
        <f t="shared" si="13"/>
        <v>1.6346135663092602</v>
      </c>
      <c r="G62" s="82">
        <f t="shared" si="13"/>
        <v>1.4912988261138187</v>
      </c>
      <c r="H62" s="82">
        <f t="shared" si="13"/>
        <v>1.6168767822302268</v>
      </c>
      <c r="I62" s="82">
        <f t="shared" si="13"/>
        <v>1.5748865355521935</v>
      </c>
      <c r="J62" s="82">
        <f t="shared" si="13"/>
        <v>1.1017016750864133</v>
      </c>
      <c r="K62" s="82">
        <f t="shared" si="13"/>
        <v>3.2505446623093679</v>
      </c>
      <c r="L62" s="82">
        <f t="shared" si="13"/>
        <v>1.7737855450236966</v>
      </c>
      <c r="M62" s="82">
        <f t="shared" si="13"/>
        <v>2.6314376458614821</v>
      </c>
      <c r="N62" s="82">
        <f t="shared" si="13"/>
        <v>0.74891628937481936</v>
      </c>
      <c r="O62" s="82">
        <f t="shared" si="13"/>
        <v>0.94058243306716771</v>
      </c>
      <c r="P62" s="82">
        <f t="shared" si="13"/>
        <v>1.0972336911643268</v>
      </c>
      <c r="Q62" s="82">
        <f t="shared" si="13"/>
        <v>1.0628627815184584</v>
      </c>
      <c r="R62" s="82">
        <f t="shared" si="13"/>
        <v>1.5190515719638555</v>
      </c>
      <c r="S62" s="39"/>
    </row>
    <row r="63" spans="1:20" s="3" customFormat="1" ht="14.1" customHeight="1" x14ac:dyDescent="0.25">
      <c r="A63" s="83"/>
      <c r="B63" s="84"/>
      <c r="C63" s="84"/>
      <c r="D63" s="84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20" s="2" customFormat="1" ht="13.5" customHeight="1" x14ac:dyDescent="0.25">
      <c r="A64" s="64" t="s">
        <v>80</v>
      </c>
      <c r="B64" s="65" t="str">
        <f>B2</f>
        <v>Αθήνα</v>
      </c>
      <c r="C64" s="66" t="str">
        <f t="shared" ref="C64:R64" si="14">C2</f>
        <v>Θεσσαλονίκη</v>
      </c>
      <c r="D64" s="66" t="str">
        <f t="shared" si="14"/>
        <v>Ρόδος</v>
      </c>
      <c r="E64" s="66" t="str">
        <f t="shared" si="14"/>
        <v>Κως</v>
      </c>
      <c r="F64" s="65" t="str">
        <f t="shared" si="14"/>
        <v>Ηράκλειο</v>
      </c>
      <c r="G64" s="66" t="str">
        <f t="shared" si="14"/>
        <v xml:space="preserve">Χανιά </v>
      </c>
      <c r="H64" s="66" t="str">
        <f t="shared" si="14"/>
        <v>Κέρκυρα</v>
      </c>
      <c r="I64" s="66" t="str">
        <f t="shared" si="14"/>
        <v>Ζάκυνθος</v>
      </c>
      <c r="J64" s="67" t="str">
        <f t="shared" si="14"/>
        <v>Κεφαλονιά</v>
      </c>
      <c r="K64" s="65" t="str">
        <f t="shared" si="14"/>
        <v xml:space="preserve">Άκτιο </v>
      </c>
      <c r="L64" s="66" t="str">
        <f t="shared" si="14"/>
        <v>Μύκονος</v>
      </c>
      <c r="M64" s="66" t="str">
        <f t="shared" si="14"/>
        <v>Σαντορίνη</v>
      </c>
      <c r="N64" s="65" t="str">
        <f t="shared" si="14"/>
        <v>Σάμος</v>
      </c>
      <c r="O64" s="66" t="str">
        <f t="shared" si="14"/>
        <v>Σκιάθος</v>
      </c>
      <c r="P64" s="66" t="str">
        <f t="shared" si="14"/>
        <v>Καβάλα</v>
      </c>
      <c r="Q64" s="66" t="str">
        <f t="shared" si="14"/>
        <v>Μυτιλήνη</v>
      </c>
      <c r="R64" s="67" t="str">
        <f t="shared" si="14"/>
        <v>Σύνολο</v>
      </c>
    </row>
    <row r="65" spans="1:20" s="3" customFormat="1" ht="14.1" customHeight="1" x14ac:dyDescent="0.25">
      <c r="A65" s="68" t="s">
        <v>1</v>
      </c>
      <c r="B65" s="80">
        <f>IF(B34=0,"",(B3/B34 -1))</f>
        <v>-0.36243577129113369</v>
      </c>
      <c r="C65" s="80">
        <f t="shared" ref="C65:R65" si="15">IF(C34=0,"",(C3/C34 -1))</f>
        <v>-0.46553329672166377</v>
      </c>
      <c r="D65" s="80">
        <f t="shared" si="15"/>
        <v>-0.29266729500471256</v>
      </c>
      <c r="E65" s="80">
        <f t="shared" si="15"/>
        <v>-0.29175336764866933</v>
      </c>
      <c r="F65" s="80">
        <f t="shared" si="15"/>
        <v>-0.30323159401097843</v>
      </c>
      <c r="G65" s="80">
        <f t="shared" si="15"/>
        <v>-0.27826675693974268</v>
      </c>
      <c r="H65" s="80">
        <f t="shared" si="15"/>
        <v>-0.30553090801538008</v>
      </c>
      <c r="I65" s="80">
        <f t="shared" si="15"/>
        <v>-0.26694214876033062</v>
      </c>
      <c r="J65" s="80">
        <f t="shared" si="15"/>
        <v>-0.21785714285714286</v>
      </c>
      <c r="K65" s="80">
        <f t="shared" si="15"/>
        <v>0.64516129032258074</v>
      </c>
      <c r="L65" s="80">
        <f t="shared" si="15"/>
        <v>-0.21256480634339736</v>
      </c>
      <c r="M65" s="80">
        <f t="shared" si="15"/>
        <v>-0.57075989598381971</v>
      </c>
      <c r="N65" s="80">
        <f t="shared" si="15"/>
        <v>-0.19249823071479122</v>
      </c>
      <c r="O65" s="80">
        <f t="shared" si="15"/>
        <v>-4.2154566744730726E-2</v>
      </c>
      <c r="P65" s="80">
        <f t="shared" si="15"/>
        <v>-0.56597479614529278</v>
      </c>
      <c r="Q65" s="80">
        <f t="shared" si="15"/>
        <v>-0.32267567801750285</v>
      </c>
      <c r="R65" s="80">
        <f t="shared" si="15"/>
        <v>-0.3678546470999301</v>
      </c>
      <c r="S65" s="32"/>
    </row>
    <row r="66" spans="1:20" s="3" customFormat="1" ht="14.1" customHeight="1" x14ac:dyDescent="0.25">
      <c r="A66" s="70" t="s">
        <v>2</v>
      </c>
      <c r="B66" s="81">
        <f t="shared" ref="B66:R70" si="16">IF(B35=0,"",(B4/B35 -1))</f>
        <v>-0.26983237988558628</v>
      </c>
      <c r="C66" s="81">
        <f t="shared" si="16"/>
        <v>-0.37297575699501728</v>
      </c>
      <c r="D66" s="81">
        <f t="shared" si="16"/>
        <v>-0.2572575136612022</v>
      </c>
      <c r="E66" s="81">
        <f t="shared" si="16"/>
        <v>-0.24508976985178932</v>
      </c>
      <c r="F66" s="81">
        <f t="shared" si="16"/>
        <v>-0.26189225854448384</v>
      </c>
      <c r="G66" s="81">
        <f t="shared" si="16"/>
        <v>-0.20410111848686008</v>
      </c>
      <c r="H66" s="81">
        <f t="shared" si="16"/>
        <v>-0.20802182259042235</v>
      </c>
      <c r="I66" s="81">
        <f t="shared" si="16"/>
        <v>-0.31736111111111109</v>
      </c>
      <c r="J66" s="81">
        <f t="shared" si="16"/>
        <v>-0.16454802259887003</v>
      </c>
      <c r="K66" s="81">
        <f t="shared" si="16"/>
        <v>0.96296296296296302</v>
      </c>
      <c r="L66" s="81">
        <f t="shared" si="16"/>
        <v>-9.7739767868051386E-3</v>
      </c>
      <c r="M66" s="81">
        <f t="shared" si="16"/>
        <v>-0.56554164398475781</v>
      </c>
      <c r="N66" s="81">
        <f t="shared" si="16"/>
        <v>-0.16973125884016971</v>
      </c>
      <c r="O66" s="81">
        <f t="shared" si="16"/>
        <v>-3.2751091703056789E-2</v>
      </c>
      <c r="P66" s="81">
        <f t="shared" si="16"/>
        <v>-0.34610361340879403</v>
      </c>
      <c r="Q66" s="81">
        <f t="shared" si="16"/>
        <v>-0.22264749813293505</v>
      </c>
      <c r="R66" s="81">
        <f t="shared" si="16"/>
        <v>-0.28985220990577809</v>
      </c>
      <c r="S66" s="32"/>
      <c r="T66" s="35"/>
    </row>
    <row r="67" spans="1:20" s="3" customFormat="1" ht="14.1" customHeight="1" x14ac:dyDescent="0.25">
      <c r="A67" s="68" t="s">
        <v>3</v>
      </c>
      <c r="B67" s="80">
        <f t="shared" si="16"/>
        <v>-0.22414589637569005</v>
      </c>
      <c r="C67" s="80">
        <f t="shared" si="16"/>
        <v>-0.32302727572875511</v>
      </c>
      <c r="D67" s="80">
        <f t="shared" si="16"/>
        <v>-0.19432212794902082</v>
      </c>
      <c r="E67" s="80">
        <f t="shared" si="16"/>
        <v>-0.17943944565104974</v>
      </c>
      <c r="F67" s="80">
        <f t="shared" si="16"/>
        <v>-0.22965495099057587</v>
      </c>
      <c r="G67" s="80">
        <f t="shared" si="16"/>
        <v>-0.12410926365795727</v>
      </c>
      <c r="H67" s="80">
        <f t="shared" si="16"/>
        <v>-0.19104016477857877</v>
      </c>
      <c r="I67" s="80">
        <f t="shared" si="16"/>
        <v>-0.19044626021370203</v>
      </c>
      <c r="J67" s="80">
        <f t="shared" si="16"/>
        <v>-0.19506321493076462</v>
      </c>
      <c r="K67" s="80">
        <f t="shared" si="16"/>
        <v>0.54878048780487809</v>
      </c>
      <c r="L67" s="80">
        <f t="shared" si="16"/>
        <v>-0.2040139937396428</v>
      </c>
      <c r="M67" s="80">
        <f t="shared" si="16"/>
        <v>-0.43293700088731146</v>
      </c>
      <c r="N67" s="80">
        <f t="shared" si="16"/>
        <v>-0.17443839346494217</v>
      </c>
      <c r="O67" s="80">
        <f t="shared" si="16"/>
        <v>4.141104294478537E-2</v>
      </c>
      <c r="P67" s="80">
        <f t="shared" si="16"/>
        <v>-0.40586797066014668</v>
      </c>
      <c r="Q67" s="80">
        <f t="shared" si="16"/>
        <v>-0.23310458003878864</v>
      </c>
      <c r="R67" s="80">
        <f t="shared" si="16"/>
        <v>-0.24481962284524594</v>
      </c>
      <c r="S67" s="32"/>
    </row>
    <row r="68" spans="1:20" s="3" customFormat="1" ht="14.1" customHeight="1" x14ac:dyDescent="0.25">
      <c r="A68" s="70" t="s">
        <v>4</v>
      </c>
      <c r="B68" s="81">
        <f t="shared" si="16"/>
        <v>-4.1301491110893873E-2</v>
      </c>
      <c r="C68" s="81">
        <f t="shared" si="16"/>
        <v>-6.2780324162253209E-2</v>
      </c>
      <c r="D68" s="81">
        <f t="shared" si="16"/>
        <v>-0.12973748134273755</v>
      </c>
      <c r="E68" s="81">
        <f t="shared" si="16"/>
        <v>2.8766758412501092E-2</v>
      </c>
      <c r="F68" s="81">
        <f t="shared" si="16"/>
        <v>-6.5892176438555605E-3</v>
      </c>
      <c r="G68" s="81">
        <f t="shared" si="16"/>
        <v>6.9900906760530956E-2</v>
      </c>
      <c r="H68" s="81">
        <f t="shared" si="16"/>
        <v>-0.10783652043494563</v>
      </c>
      <c r="I68" s="81">
        <f t="shared" si="16"/>
        <v>-0.14027630180658879</v>
      </c>
      <c r="J68" s="81">
        <f t="shared" si="16"/>
        <v>0.28811830698623142</v>
      </c>
      <c r="K68" s="81">
        <f t="shared" si="16"/>
        <v>2.0490196078431371</v>
      </c>
      <c r="L68" s="81">
        <f t="shared" si="16"/>
        <v>-4.2179967862881584E-2</v>
      </c>
      <c r="M68" s="81">
        <f t="shared" si="16"/>
        <v>-0.2078743174633586</v>
      </c>
      <c r="N68" s="81">
        <f t="shared" si="16"/>
        <v>-1.929773650609401E-2</v>
      </c>
      <c r="O68" s="81">
        <f t="shared" si="16"/>
        <v>-7.2933549432739109E-2</v>
      </c>
      <c r="P68" s="81">
        <f t="shared" si="16"/>
        <v>-0.3593196314670446</v>
      </c>
      <c r="Q68" s="81">
        <f t="shared" si="16"/>
        <v>-4.782762274814556E-2</v>
      </c>
      <c r="R68" s="81">
        <f t="shared" si="16"/>
        <v>-5.6524809577455315E-2</v>
      </c>
      <c r="S68" s="32"/>
      <c r="T68" s="35"/>
    </row>
    <row r="69" spans="1:20" s="3" customFormat="1" ht="14.1" customHeight="1" x14ac:dyDescent="0.25">
      <c r="A69" s="68" t="s">
        <v>5</v>
      </c>
      <c r="B69" s="80">
        <f t="shared" si="16"/>
        <v>-5.4189703616423501E-2</v>
      </c>
      <c r="C69" s="80">
        <f t="shared" si="16"/>
        <v>-4.8073070123747841E-2</v>
      </c>
      <c r="D69" s="80">
        <f t="shared" si="16"/>
        <v>-0.19143344423630726</v>
      </c>
      <c r="E69" s="80">
        <f t="shared" si="16"/>
        <v>-7.025359835503775E-2</v>
      </c>
      <c r="F69" s="80">
        <f t="shared" si="16"/>
        <v>1.9189337228409764E-2</v>
      </c>
      <c r="G69" s="80">
        <f t="shared" si="16"/>
        <v>3.8214945484840834E-2</v>
      </c>
      <c r="H69" s="80">
        <f t="shared" si="16"/>
        <v>1.480713704005332E-2</v>
      </c>
      <c r="I69" s="80">
        <f t="shared" si="16"/>
        <v>3.5268583830709854E-3</v>
      </c>
      <c r="J69" s="80">
        <f t="shared" si="16"/>
        <v>0.13491005996002658</v>
      </c>
      <c r="K69" s="80">
        <f t="shared" si="16"/>
        <v>1.9197860962566846</v>
      </c>
      <c r="L69" s="80">
        <f t="shared" si="16"/>
        <v>3.607214428857719E-2</v>
      </c>
      <c r="M69" s="80">
        <f t="shared" si="16"/>
        <v>-0.1246111303145524</v>
      </c>
      <c r="N69" s="80">
        <f t="shared" si="16"/>
        <v>1.1193047142480816E-2</v>
      </c>
      <c r="O69" s="80">
        <f t="shared" si="16"/>
        <v>-3.3371040723981893E-2</v>
      </c>
      <c r="P69" s="80">
        <f t="shared" si="16"/>
        <v>-0.32880434782608692</v>
      </c>
      <c r="Q69" s="80">
        <f t="shared" si="16"/>
        <v>1.6823321073423214E-2</v>
      </c>
      <c r="R69" s="80">
        <f t="shared" si="16"/>
        <v>-5.0716663765951631E-2</v>
      </c>
      <c r="S69" s="32"/>
    </row>
    <row r="70" spans="1:20" s="3" customFormat="1" ht="14.1" customHeight="1" x14ac:dyDescent="0.25">
      <c r="A70" s="70" t="s">
        <v>6</v>
      </c>
      <c r="B70" s="81">
        <f t="shared" si="16"/>
        <v>-1.5798195636283485E-2</v>
      </c>
      <c r="C70" s="81">
        <f t="shared" si="16"/>
        <v>-5.3770578863515661E-3</v>
      </c>
      <c r="D70" s="81">
        <f t="shared" si="16"/>
        <v>-0.11415682632347091</v>
      </c>
      <c r="E70" s="81">
        <f t="shared" si="16"/>
        <v>2.4112472510210425E-2</v>
      </c>
      <c r="F70" s="81">
        <f t="shared" si="16"/>
        <v>9.9545388945013746E-2</v>
      </c>
      <c r="G70" s="81">
        <f t="shared" si="16"/>
        <v>3.2346935468187787E-2</v>
      </c>
      <c r="H70" s="81">
        <f t="shared" si="16"/>
        <v>0.14016327469242262</v>
      </c>
      <c r="I70" s="81">
        <f t="shared" si="16"/>
        <v>-3.9783577339274401E-2</v>
      </c>
      <c r="J70" s="81">
        <f t="shared" si="16"/>
        <v>2.588890709487135E-2</v>
      </c>
      <c r="K70" s="81">
        <f t="shared" si="16"/>
        <v>0.53285968028419184</v>
      </c>
      <c r="L70" s="81">
        <f t="shared" si="16"/>
        <v>-4.0078248008015627E-2</v>
      </c>
      <c r="M70" s="81">
        <f t="shared" si="16"/>
        <v>-4.9627309902168903E-2</v>
      </c>
      <c r="N70" s="81">
        <f t="shared" si="16"/>
        <v>2.5549686770667046E-2</v>
      </c>
      <c r="O70" s="81">
        <f t="shared" si="16"/>
        <v>-0.13104838709677424</v>
      </c>
      <c r="P70" s="81">
        <f t="shared" si="16"/>
        <v>-0.28253854428110436</v>
      </c>
      <c r="Q70" s="81">
        <f t="shared" si="16"/>
        <v>2.3047858942065513E-2</v>
      </c>
      <c r="R70" s="81">
        <f t="shared" si="16"/>
        <v>-9.8393061951462801E-3</v>
      </c>
      <c r="S70" s="32"/>
      <c r="T70" s="35"/>
    </row>
    <row r="71" spans="1:20" s="3" customFormat="1" ht="14.1" customHeight="1" x14ac:dyDescent="0.25">
      <c r="A71" s="68" t="s">
        <v>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32"/>
    </row>
    <row r="72" spans="1:20" s="3" customFormat="1" ht="14.1" customHeight="1" x14ac:dyDescent="0.25">
      <c r="A72" s="70" t="s">
        <v>8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32"/>
      <c r="T72" s="35"/>
    </row>
    <row r="73" spans="1:20" s="3" customFormat="1" ht="14.1" customHeight="1" x14ac:dyDescent="0.25">
      <c r="A73" s="68" t="s">
        <v>9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32"/>
    </row>
    <row r="74" spans="1:20" s="3" customFormat="1" ht="14.1" customHeight="1" x14ac:dyDescent="0.25">
      <c r="A74" s="70" t="s">
        <v>10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32"/>
      <c r="T74" s="35"/>
    </row>
    <row r="75" spans="1:20" s="3" customFormat="1" ht="14.1" customHeight="1" x14ac:dyDescent="0.25">
      <c r="A75" s="68" t="s">
        <v>11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32"/>
    </row>
    <row r="76" spans="1:20" s="3" customFormat="1" ht="14.1" customHeight="1" thickBot="1" x14ac:dyDescent="0.3">
      <c r="A76" s="90" t="s">
        <v>12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32"/>
      <c r="T76" s="35"/>
    </row>
    <row r="77" spans="1:20" s="40" customFormat="1" ht="14.1" customHeight="1" thickTop="1" x14ac:dyDescent="0.25">
      <c r="A77" s="72" t="str">
        <f>A15</f>
        <v xml:space="preserve">Tρέχον έτος </v>
      </c>
      <c r="B77" s="82">
        <f>IF(B47=0,"",(B15/B47 -1))</f>
        <v>-0.13698947802243533</v>
      </c>
      <c r="C77" s="82">
        <f t="shared" ref="C77:R77" si="17">IF(C47=0,"",(C15/C47 -1))</f>
        <v>-0.21271989122289259</v>
      </c>
      <c r="D77" s="82">
        <f t="shared" si="17"/>
        <v>-0.18759265348808374</v>
      </c>
      <c r="E77" s="82">
        <f t="shared" si="17"/>
        <v>-0.10550297932001407</v>
      </c>
      <c r="F77" s="82">
        <f t="shared" si="17"/>
        <v>-0.10335884052747757</v>
      </c>
      <c r="G77" s="82">
        <f t="shared" si="17"/>
        <v>-6.6373815786934909E-2</v>
      </c>
      <c r="H77" s="82">
        <f t="shared" si="17"/>
        <v>-8.1444507368725994E-2</v>
      </c>
      <c r="I77" s="82">
        <f t="shared" si="17"/>
        <v>-0.10073969707643537</v>
      </c>
      <c r="J77" s="82">
        <f t="shared" si="17"/>
        <v>1.7113813292157332E-2</v>
      </c>
      <c r="K77" s="82">
        <f t="shared" si="17"/>
        <v>0.96673387096774199</v>
      </c>
      <c r="L77" s="82">
        <f t="shared" si="17"/>
        <v>-3.243371701349429E-2</v>
      </c>
      <c r="M77" s="82">
        <f t="shared" si="17"/>
        <v>-0.21237055333335875</v>
      </c>
      <c r="N77" s="82">
        <f t="shared" si="17"/>
        <v>-7.1424918166939411E-2</v>
      </c>
      <c r="O77" s="82">
        <f t="shared" si="17"/>
        <v>-8.2194823947573048E-2</v>
      </c>
      <c r="P77" s="82">
        <f t="shared" si="17"/>
        <v>-0.38103941997197344</v>
      </c>
      <c r="Q77" s="82">
        <f t="shared" si="17"/>
        <v>-0.11568129789987058</v>
      </c>
      <c r="R77" s="82">
        <f t="shared" si="17"/>
        <v>-0.1441760892574383</v>
      </c>
      <c r="S77" s="39"/>
    </row>
    <row r="78" spans="1:20" s="22" customFormat="1" ht="14.1" customHeight="1" x14ac:dyDescent="0.2">
      <c r="A78" s="49" t="s">
        <v>52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20" s="22" customFormat="1" ht="14.1" customHeight="1" x14ac:dyDescent="0.2">
      <c r="A79" s="49" t="s">
        <v>33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20" s="3" customFormat="1" ht="15" customHeight="1" x14ac:dyDescent="0.25">
      <c r="A80" s="85"/>
      <c r="B80" s="86"/>
      <c r="C80" s="86"/>
      <c r="D80" s="86"/>
      <c r="E80" s="86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s="3" customFormat="1" ht="15" customHeight="1" x14ac:dyDescent="0.25">
      <c r="A81" s="85"/>
      <c r="B81" s="86"/>
      <c r="C81" s="86"/>
      <c r="D81" s="86"/>
      <c r="E81" s="86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15" customHeight="1" x14ac:dyDescent="0.25">
      <c r="A82" s="87"/>
    </row>
    <row r="83" spans="1:18" ht="15" customHeight="1" x14ac:dyDescent="0.25">
      <c r="A83" s="87"/>
    </row>
    <row r="85" spans="1:18" ht="15" customHeight="1" x14ac:dyDescent="0.25">
      <c r="B85" s="89"/>
      <c r="C85" s="89"/>
    </row>
    <row r="86" spans="1:18" ht="15" customHeight="1" x14ac:dyDescent="0.25">
      <c r="B86" s="75"/>
      <c r="C86" s="75"/>
    </row>
    <row r="87" spans="1:18" ht="15" customHeight="1" x14ac:dyDescent="0.25">
      <c r="B87" s="75"/>
      <c r="C87" s="75"/>
    </row>
    <row r="88" spans="1:18" ht="15" customHeight="1" x14ac:dyDescent="0.25">
      <c r="B88" s="75"/>
      <c r="C88" s="75"/>
    </row>
    <row r="89" spans="1:18" ht="15" customHeight="1" x14ac:dyDescent="0.25">
      <c r="B89" s="75"/>
      <c r="C89" s="75"/>
    </row>
  </sheetData>
  <conditionalFormatting sqref="B16:M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8DD5-1271-4243-B394-2BF92179EDBD}">
  <sheetPr>
    <pageSetUpPr fitToPage="1"/>
  </sheetPr>
  <dimension ref="A1:U36"/>
  <sheetViews>
    <sheetView showGridLines="0" showZeros="0" zoomScaleNormal="100" workbookViewId="0"/>
  </sheetViews>
  <sheetFormatPr defaultRowHeight="15" customHeight="1" x14ac:dyDescent="0.25"/>
  <cols>
    <col min="1" max="1" width="17.7109375" style="9" customWidth="1"/>
    <col min="2" max="16" width="10.7109375" style="15" customWidth="1"/>
    <col min="17" max="17" width="10.7109375" style="9" customWidth="1"/>
    <col min="18" max="21" width="8.85546875" style="9"/>
  </cols>
  <sheetData>
    <row r="1" spans="1:21" s="3" customFormat="1" ht="14.1" customHeight="1" x14ac:dyDescent="0.25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5"/>
      <c r="P1" s="15"/>
      <c r="Q1" s="9"/>
      <c r="R1" s="9"/>
      <c r="S1" s="9"/>
      <c r="T1" s="9"/>
      <c r="U1" s="9"/>
    </row>
    <row r="2" spans="1:21" ht="15" customHeight="1" x14ac:dyDescent="0.25">
      <c r="A2" s="10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1" s="2" customFormat="1" ht="14.1" customHeight="1" x14ac:dyDescent="0.25">
      <c r="A3" s="26" t="s">
        <v>59</v>
      </c>
      <c r="B3" s="104" t="s">
        <v>53</v>
      </c>
      <c r="C3" s="105"/>
      <c r="D3" s="105"/>
      <c r="E3" s="105"/>
      <c r="F3" s="106"/>
      <c r="G3" s="104" t="s">
        <v>54</v>
      </c>
      <c r="H3" s="105"/>
      <c r="I3" s="105"/>
      <c r="J3" s="105"/>
      <c r="K3" s="105"/>
      <c r="L3" s="104" t="s">
        <v>56</v>
      </c>
      <c r="M3" s="105"/>
      <c r="N3" s="105"/>
      <c r="O3" s="105"/>
      <c r="P3" s="105"/>
      <c r="Q3" s="19"/>
      <c r="R3" s="19"/>
      <c r="S3" s="19"/>
      <c r="T3" s="19"/>
      <c r="U3" s="19"/>
    </row>
    <row r="4" spans="1:21" s="2" customFormat="1" ht="14.1" customHeight="1" x14ac:dyDescent="0.25">
      <c r="A4" s="30"/>
      <c r="B4" s="27">
        <f>'table 3'!A2</f>
        <v>2022</v>
      </c>
      <c r="C4" s="27">
        <f>'table 3'!A17</f>
        <v>2021</v>
      </c>
      <c r="D4" s="27">
        <f>'table 3'!A33</f>
        <v>2019</v>
      </c>
      <c r="E4" s="27" t="str">
        <f>'table 3'!A49</f>
        <v>Δ2022/21</v>
      </c>
      <c r="F4" s="27" t="str">
        <f>'table 3'!A64</f>
        <v>Δ2022/19</v>
      </c>
      <c r="G4" s="27">
        <f>B4</f>
        <v>2022</v>
      </c>
      <c r="H4" s="27">
        <f t="shared" ref="H4:K4" si="0">C4</f>
        <v>2021</v>
      </c>
      <c r="I4" s="27">
        <f t="shared" si="0"/>
        <v>2019</v>
      </c>
      <c r="J4" s="27" t="str">
        <f t="shared" si="0"/>
        <v>Δ2022/21</v>
      </c>
      <c r="K4" s="27" t="str">
        <f t="shared" si="0"/>
        <v>Δ2022/19</v>
      </c>
      <c r="L4" s="27">
        <f>B4</f>
        <v>2022</v>
      </c>
      <c r="M4" s="27">
        <f t="shared" ref="M4:P4" si="1">C4</f>
        <v>2021</v>
      </c>
      <c r="N4" s="27">
        <f t="shared" si="1"/>
        <v>2019</v>
      </c>
      <c r="O4" s="27" t="str">
        <f t="shared" si="1"/>
        <v>Δ2022/21</v>
      </c>
      <c r="P4" s="27" t="str">
        <f t="shared" si="1"/>
        <v>Δ2022/19</v>
      </c>
      <c r="Q4" s="19"/>
      <c r="R4" s="19"/>
      <c r="S4" s="19"/>
      <c r="T4" s="19"/>
      <c r="U4" s="19"/>
    </row>
    <row r="5" spans="1:21" s="3" customFormat="1" ht="14.1" customHeight="1" x14ac:dyDescent="0.25">
      <c r="A5" s="33" t="s">
        <v>1</v>
      </c>
      <c r="B5" s="34">
        <f>'table 3'!R3-'table 3'!B3</f>
        <v>152723</v>
      </c>
      <c r="C5" s="34">
        <f>'table 3'!R18-'table 3'!B18</f>
        <v>51403</v>
      </c>
      <c r="D5" s="34">
        <f>'table 3'!R34-'table 3'!B34</f>
        <v>243555</v>
      </c>
      <c r="E5" s="46">
        <f>IFERROR(B5/C5-1,"")</f>
        <v>1.9710911814485534</v>
      </c>
      <c r="F5" s="57">
        <f>IFERROR(B5/D5-1,"")</f>
        <v>-0.37294245652932601</v>
      </c>
      <c r="G5" s="34">
        <f>SUM('table 3'!D3:E3)</f>
        <v>25229</v>
      </c>
      <c r="H5" s="34">
        <f>SUM('table 3'!D18:E18)</f>
        <v>9125</v>
      </c>
      <c r="I5" s="34">
        <f>SUM('table 3'!D34:E34)</f>
        <v>35656</v>
      </c>
      <c r="J5" s="46">
        <f>IFERROR(G5/H5-1,"")</f>
        <v>1.7648219178082192</v>
      </c>
      <c r="K5" s="57">
        <f>IFERROR(G5/I5-1,"")</f>
        <v>-0.29243325106573925</v>
      </c>
      <c r="L5" s="34">
        <f>SUM('table 3'!L3:M3)</f>
        <v>10010</v>
      </c>
      <c r="M5" s="34">
        <f>SUM('table 3'!L18:M18)</f>
        <v>3488</v>
      </c>
      <c r="N5" s="34">
        <f>SUM('table 3'!L34:M34)</f>
        <v>20584</v>
      </c>
      <c r="O5" s="46">
        <f>IFERROR(L5/M5-1,"")</f>
        <v>1.8698394495412844</v>
      </c>
      <c r="P5" s="57">
        <f>IFERROR(L5/N5-1,"")</f>
        <v>-0.51369996113486205</v>
      </c>
      <c r="Q5" s="9"/>
      <c r="R5" s="9"/>
      <c r="S5" s="9"/>
      <c r="T5" s="9"/>
      <c r="U5" s="9"/>
    </row>
    <row r="6" spans="1:21" s="3" customFormat="1" ht="14.1" customHeight="1" x14ac:dyDescent="0.25">
      <c r="A6" s="30" t="s">
        <v>2</v>
      </c>
      <c r="B6" s="31">
        <f>'table 3'!R4-'table 3'!B4</f>
        <v>162912</v>
      </c>
      <c r="C6" s="31">
        <f>'table 3'!R19-'table 3'!B19</f>
        <v>48032</v>
      </c>
      <c r="D6" s="31">
        <f>'table 3'!R35-'table 3'!B35</f>
        <v>235748</v>
      </c>
      <c r="E6" s="45">
        <f>IFERROR(B6/C6-1,"")</f>
        <v>2.3917388407728182</v>
      </c>
      <c r="F6" s="58">
        <f>IFERROR(B6/D6-1,"")</f>
        <v>-0.30895702190474572</v>
      </c>
      <c r="G6" s="31">
        <f>SUM('table 3'!D4:E4)</f>
        <v>23663</v>
      </c>
      <c r="H6" s="31">
        <f>SUM('table 3'!D19:E19)</f>
        <v>7866</v>
      </c>
      <c r="I6" s="31">
        <f>SUM('table 3'!D35:E35)</f>
        <v>31723</v>
      </c>
      <c r="J6" s="45">
        <f>IFERROR(G6/H6-1,"")</f>
        <v>2.0082634121535725</v>
      </c>
      <c r="K6" s="58">
        <f>IFERROR(G6/I6-1,"")</f>
        <v>-0.25407433092708764</v>
      </c>
      <c r="L6" s="31">
        <f>SUM('table 3'!L4:M4)</f>
        <v>11223</v>
      </c>
      <c r="M6" s="31">
        <f>SUM('table 3'!L19:M19)</f>
        <v>2706</v>
      </c>
      <c r="N6" s="31">
        <f>SUM('table 3'!L35:M35)</f>
        <v>21644</v>
      </c>
      <c r="O6" s="45">
        <f>IFERROR(L6/M6-1,"")</f>
        <v>3.147450110864745</v>
      </c>
      <c r="P6" s="58">
        <f>IFERROR(L6/N6-1,"")</f>
        <v>-0.48147292552208465</v>
      </c>
      <c r="Q6" s="9"/>
      <c r="R6" s="9"/>
      <c r="S6" s="9"/>
      <c r="T6" s="9"/>
      <c r="U6" s="9"/>
    </row>
    <row r="7" spans="1:21" s="3" customFormat="1" ht="14.1" customHeight="1" x14ac:dyDescent="0.25">
      <c r="A7" s="33" t="s">
        <v>3</v>
      </c>
      <c r="B7" s="34">
        <f>'table 3'!R5-'table 3'!B5</f>
        <v>206906</v>
      </c>
      <c r="C7" s="34">
        <f>'table 3'!R20-'table 3'!B20</f>
        <v>56876</v>
      </c>
      <c r="D7" s="34">
        <f>'table 3'!R36-'table 3'!B36</f>
        <v>281093</v>
      </c>
      <c r="E7" s="46">
        <f t="shared" ref="E7:E10" si="2">IFERROR(B7/C7-1,"")</f>
        <v>2.6378437302201281</v>
      </c>
      <c r="F7" s="57">
        <f t="shared" ref="F7:F10" si="3">IFERROR(B7/D7-1,"")</f>
        <v>-0.26392332786657802</v>
      </c>
      <c r="G7" s="34">
        <f>SUM('table 3'!D5:E5)</f>
        <v>30439</v>
      </c>
      <c r="H7" s="34">
        <f>SUM('table 3'!D20:E20)</f>
        <v>9556</v>
      </c>
      <c r="I7" s="34">
        <f>SUM('table 3'!D36:E36)</f>
        <v>37602</v>
      </c>
      <c r="J7" s="46">
        <f t="shared" ref="J7:J10" si="4">IFERROR(G7/H7-1,"")</f>
        <v>2.1853285893679364</v>
      </c>
      <c r="K7" s="57">
        <f t="shared" ref="K7:K10" si="5">IFERROR(G7/I7-1,"")</f>
        <v>-0.19049518642625396</v>
      </c>
      <c r="L7" s="34">
        <f>SUM('table 3'!L5:M5)</f>
        <v>20300</v>
      </c>
      <c r="M7" s="34">
        <f>SUM('table 3'!L20:M20)</f>
        <v>3875</v>
      </c>
      <c r="N7" s="34">
        <f>SUM('table 3'!L36:M36)</f>
        <v>33606</v>
      </c>
      <c r="O7" s="46">
        <f t="shared" ref="O7:O10" si="6">IFERROR(L7/M7-1,"")</f>
        <v>4.2387096774193544</v>
      </c>
      <c r="P7" s="57">
        <f t="shared" ref="P7:P10" si="7">IFERROR(L7/N7-1,"")</f>
        <v>-0.39594120097601615</v>
      </c>
      <c r="Q7" s="9"/>
      <c r="R7" s="9"/>
      <c r="S7" s="9"/>
      <c r="T7" s="9"/>
      <c r="U7" s="9"/>
    </row>
    <row r="8" spans="1:21" s="3" customFormat="1" ht="14.1" customHeight="1" x14ac:dyDescent="0.25">
      <c r="A8" s="30" t="s">
        <v>4</v>
      </c>
      <c r="B8" s="31">
        <f>'table 3'!R6-'table 3'!B6</f>
        <v>296285</v>
      </c>
      <c r="C8" s="31">
        <f>'table 3'!R21-'table 3'!B21</f>
        <v>80094</v>
      </c>
      <c r="D8" s="31">
        <f>'table 3'!R37-'table 3'!B37</f>
        <v>318493</v>
      </c>
      <c r="E8" s="45">
        <f t="shared" si="2"/>
        <v>2.6992159212924811</v>
      </c>
      <c r="F8" s="58">
        <f t="shared" si="3"/>
        <v>-6.972837707579127E-2</v>
      </c>
      <c r="G8" s="31">
        <f>SUM('table 3'!D6:E6)</f>
        <v>41323</v>
      </c>
      <c r="H8" s="31">
        <f>SUM('table 3'!D21:E21)</f>
        <v>13074</v>
      </c>
      <c r="I8" s="31">
        <f>SUM('table 3'!D37:E37)</f>
        <v>45432</v>
      </c>
      <c r="J8" s="45">
        <f t="shared" si="4"/>
        <v>2.160700627199021</v>
      </c>
      <c r="K8" s="58">
        <f t="shared" si="5"/>
        <v>-9.0442859658390606E-2</v>
      </c>
      <c r="L8" s="31">
        <f>SUM('table 3'!L6:M6)</f>
        <v>55651</v>
      </c>
      <c r="M8" s="31">
        <f>SUM('table 3'!L21:M21)</f>
        <v>7383</v>
      </c>
      <c r="N8" s="31">
        <f>SUM('table 3'!L37:M37)</f>
        <v>67131</v>
      </c>
      <c r="O8" s="45">
        <f t="shared" si="6"/>
        <v>6.5377217933089531</v>
      </c>
      <c r="P8" s="58">
        <f t="shared" si="7"/>
        <v>-0.17100892285233349</v>
      </c>
      <c r="Q8" s="9"/>
      <c r="R8" s="9"/>
      <c r="S8" s="9"/>
      <c r="T8" s="9"/>
      <c r="U8" s="9"/>
    </row>
    <row r="9" spans="1:21" s="3" customFormat="1" ht="14.1" customHeight="1" x14ac:dyDescent="0.25">
      <c r="A9" s="33" t="s">
        <v>5</v>
      </c>
      <c r="B9" s="34">
        <f>'table 3'!R7-'table 3'!B7</f>
        <v>342410</v>
      </c>
      <c r="C9" s="34">
        <f>'table 3'!R22-'table 3'!B22</f>
        <v>138934</v>
      </c>
      <c r="D9" s="34">
        <f>'table 3'!R38-'table 3'!B38</f>
        <v>359412</v>
      </c>
      <c r="E9" s="46">
        <f t="shared" si="2"/>
        <v>1.4645515136683604</v>
      </c>
      <c r="F9" s="57">
        <f t="shared" si="3"/>
        <v>-4.7305042680823139E-2</v>
      </c>
      <c r="G9" s="34">
        <f>SUM('table 3'!D7:E7)</f>
        <v>39772</v>
      </c>
      <c r="H9" s="34">
        <f>SUM('table 3'!D22:E22)</f>
        <v>23412</v>
      </c>
      <c r="I9" s="34">
        <f>SUM('table 3'!D38:E38)</f>
        <v>47439</v>
      </c>
      <c r="J9" s="46">
        <f t="shared" si="4"/>
        <v>0.69878694686485554</v>
      </c>
      <c r="K9" s="57">
        <f t="shared" si="5"/>
        <v>-0.1616180779527393</v>
      </c>
      <c r="L9" s="34">
        <f>SUM('table 3'!L7:M7)</f>
        <v>89732</v>
      </c>
      <c r="M9" s="34">
        <f>SUM('table 3'!L22:M22)</f>
        <v>19578</v>
      </c>
      <c r="N9" s="34">
        <f>SUM('table 3'!L38:M38)</f>
        <v>97376</v>
      </c>
      <c r="O9" s="46">
        <f t="shared" si="6"/>
        <v>3.583307794463173</v>
      </c>
      <c r="P9" s="57">
        <f t="shared" si="7"/>
        <v>-7.8499835688465303E-2</v>
      </c>
      <c r="Q9" s="9"/>
      <c r="R9" s="9"/>
      <c r="S9" s="9"/>
      <c r="T9" s="9"/>
      <c r="U9" s="9"/>
    </row>
    <row r="10" spans="1:21" s="3" customFormat="1" ht="14.1" customHeight="1" x14ac:dyDescent="0.25">
      <c r="A10" s="30" t="s">
        <v>6</v>
      </c>
      <c r="B10" s="31">
        <f>'table 3'!R8-'table 3'!B8</f>
        <v>406265</v>
      </c>
      <c r="C10" s="31">
        <f>'table 3'!R23-'table 3'!B23</f>
        <v>239810</v>
      </c>
      <c r="D10" s="31">
        <f>'table 3'!R39-'table 3'!B39</f>
        <v>407898</v>
      </c>
      <c r="E10" s="45">
        <f t="shared" si="2"/>
        <v>0.6941120053375589</v>
      </c>
      <c r="F10" s="58">
        <f t="shared" si="3"/>
        <v>-4.0034518433530453E-3</v>
      </c>
      <c r="G10" s="31">
        <f>SUM('table 3'!D8:E8)</f>
        <v>46422</v>
      </c>
      <c r="H10" s="31">
        <f>SUM('table 3'!D23:E23)</f>
        <v>32502</v>
      </c>
      <c r="I10" s="31">
        <f>SUM('table 3'!D39:E39)</f>
        <v>50417</v>
      </c>
      <c r="J10" s="45">
        <f t="shared" si="4"/>
        <v>0.42828133653313638</v>
      </c>
      <c r="K10" s="58">
        <f t="shared" si="5"/>
        <v>-7.9239145526310617E-2</v>
      </c>
      <c r="L10" s="31">
        <f>SUM('table 3'!L8:M8)</f>
        <v>113679</v>
      </c>
      <c r="M10" s="31">
        <f>SUM('table 3'!L23:M23)</f>
        <v>53719</v>
      </c>
      <c r="N10" s="31">
        <f>SUM('table 3'!L39:M39)</f>
        <v>119194</v>
      </c>
      <c r="O10" s="45">
        <f t="shared" si="6"/>
        <v>1.1161786332582513</v>
      </c>
      <c r="P10" s="58">
        <f t="shared" si="7"/>
        <v>-4.6269107505411355E-2</v>
      </c>
      <c r="Q10" s="9"/>
      <c r="R10" s="9"/>
      <c r="S10" s="9"/>
      <c r="T10" s="9"/>
      <c r="U10" s="9"/>
    </row>
    <row r="11" spans="1:21" s="3" customFormat="1" ht="14.1" customHeight="1" x14ac:dyDescent="0.25">
      <c r="A11" s="33" t="s">
        <v>7</v>
      </c>
      <c r="B11" s="34">
        <f>'table 3'!R9-'table 3'!B9</f>
        <v>0</v>
      </c>
      <c r="C11" s="34">
        <f>'table 3'!R24-'table 3'!B24</f>
        <v>366371</v>
      </c>
      <c r="D11" s="34">
        <f>'table 3'!R40-'table 3'!B40</f>
        <v>469612</v>
      </c>
      <c r="E11" s="46"/>
      <c r="F11" s="57"/>
      <c r="G11" s="34">
        <f>SUM('table 3'!D9:E9)</f>
        <v>0</v>
      </c>
      <c r="H11" s="34">
        <f>SUM('table 3'!D24:E24)</f>
        <v>51579</v>
      </c>
      <c r="I11" s="34">
        <f>SUM('table 3'!D40:E40)</f>
        <v>63181</v>
      </c>
      <c r="J11" s="46"/>
      <c r="K11" s="57"/>
      <c r="L11" s="34">
        <f>SUM('table 3'!L9:M9)</f>
        <v>0</v>
      </c>
      <c r="M11" s="34">
        <f>SUM('table 3'!L24:M24)</f>
        <v>86435</v>
      </c>
      <c r="N11" s="34">
        <f>SUM('table 3'!L40:M40)</f>
        <v>124491</v>
      </c>
      <c r="O11" s="46"/>
      <c r="P11" s="57"/>
      <c r="Q11" s="9"/>
      <c r="R11" s="9"/>
      <c r="S11" s="9"/>
      <c r="T11" s="9"/>
      <c r="U11" s="9"/>
    </row>
    <row r="12" spans="1:21" s="3" customFormat="1" ht="14.1" customHeight="1" x14ac:dyDescent="0.25">
      <c r="A12" s="30" t="s">
        <v>8</v>
      </c>
      <c r="B12" s="31">
        <f>'table 3'!R10-'table 3'!B10</f>
        <v>0</v>
      </c>
      <c r="C12" s="31">
        <f>'table 3'!R25-'table 3'!B25</f>
        <v>377929</v>
      </c>
      <c r="D12" s="31">
        <f>'table 3'!R41-'table 3'!B41</f>
        <v>462894</v>
      </c>
      <c r="E12" s="45"/>
      <c r="F12" s="58"/>
      <c r="G12" s="31">
        <f>SUM('table 3'!D10:E10)</f>
        <v>0</v>
      </c>
      <c r="H12" s="31">
        <f>SUM('table 3'!D25:E25)</f>
        <v>54187</v>
      </c>
      <c r="I12" s="31">
        <f>SUM('table 3'!D41:E41)</f>
        <v>63883</v>
      </c>
      <c r="J12" s="45"/>
      <c r="K12" s="58"/>
      <c r="L12" s="31">
        <f>SUM('table 3'!L10:M10)</f>
        <v>0</v>
      </c>
      <c r="M12" s="31">
        <f>SUM('table 3'!L25:M25)</f>
        <v>88072</v>
      </c>
      <c r="N12" s="31">
        <f>SUM('table 3'!L41:M41)</f>
        <v>121213</v>
      </c>
      <c r="O12" s="45"/>
      <c r="P12" s="58"/>
      <c r="Q12" s="9"/>
      <c r="R12" s="9"/>
      <c r="S12" s="9"/>
      <c r="T12" s="9"/>
      <c r="U12" s="9"/>
    </row>
    <row r="13" spans="1:21" s="3" customFormat="1" ht="14.1" customHeight="1" x14ac:dyDescent="0.25">
      <c r="A13" s="33" t="s">
        <v>9</v>
      </c>
      <c r="B13" s="34">
        <f>'table 3'!R11-'table 3'!B11</f>
        <v>0</v>
      </c>
      <c r="C13" s="34">
        <f>'table 3'!R26-'table 3'!B26</f>
        <v>299395</v>
      </c>
      <c r="D13" s="34">
        <f>'table 3'!R42-'table 3'!B42</f>
        <v>409059</v>
      </c>
      <c r="E13" s="46"/>
      <c r="F13" s="57"/>
      <c r="G13" s="34">
        <f>SUM('table 3'!D11:E11)</f>
        <v>0</v>
      </c>
      <c r="H13" s="34">
        <f>SUM('table 3'!D26:E26)</f>
        <v>38679</v>
      </c>
      <c r="I13" s="34">
        <f>SUM('table 3'!D42:E42)</f>
        <v>50795</v>
      </c>
      <c r="J13" s="46"/>
      <c r="K13" s="57"/>
      <c r="L13" s="34">
        <f>SUM('table 3'!L11:M11)</f>
        <v>0</v>
      </c>
      <c r="M13" s="34">
        <f>SUM('table 3'!L26:M26)</f>
        <v>68474</v>
      </c>
      <c r="N13" s="34">
        <f>SUM('table 3'!L42:M42)</f>
        <v>114281</v>
      </c>
      <c r="O13" s="46"/>
      <c r="P13" s="57"/>
      <c r="Q13" s="9"/>
      <c r="R13" s="9"/>
      <c r="S13" s="9"/>
      <c r="T13" s="9"/>
      <c r="U13" s="9"/>
    </row>
    <row r="14" spans="1:21" s="3" customFormat="1" ht="14.1" customHeight="1" x14ac:dyDescent="0.25">
      <c r="A14" s="30" t="s">
        <v>10</v>
      </c>
      <c r="B14" s="31">
        <f>'table 3'!R12-'table 3'!B12</f>
        <v>0</v>
      </c>
      <c r="C14" s="31">
        <f>'table 3'!R27-'table 3'!B27</f>
        <v>261532</v>
      </c>
      <c r="D14" s="31">
        <f>'table 3'!R43-'table 3'!B43</f>
        <v>327506</v>
      </c>
      <c r="E14" s="45"/>
      <c r="F14" s="58"/>
      <c r="G14" s="31">
        <f>SUM('table 3'!D12:E12)</f>
        <v>0</v>
      </c>
      <c r="H14" s="31">
        <f>SUM('table 3'!D27:E27)</f>
        <v>36929</v>
      </c>
      <c r="I14" s="31">
        <f>SUM('table 3'!D43:E43)</f>
        <v>40894</v>
      </c>
      <c r="J14" s="45"/>
      <c r="K14" s="58"/>
      <c r="L14" s="31">
        <f>SUM('table 3'!L12:M12)</f>
        <v>0</v>
      </c>
      <c r="M14" s="31">
        <f>SUM('table 3'!L27:M27)</f>
        <v>45529</v>
      </c>
      <c r="N14" s="31">
        <f>SUM('table 3'!L43:M43)</f>
        <v>75873</v>
      </c>
      <c r="O14" s="45"/>
      <c r="P14" s="58"/>
      <c r="Q14" s="9"/>
      <c r="R14" s="9"/>
      <c r="S14" s="9"/>
      <c r="T14" s="9"/>
      <c r="U14" s="9"/>
    </row>
    <row r="15" spans="1:21" s="3" customFormat="1" ht="14.1" customHeight="1" x14ac:dyDescent="0.25">
      <c r="A15" s="33" t="s">
        <v>11</v>
      </c>
      <c r="B15" s="34">
        <f>'table 3'!R13-'table 3'!B13</f>
        <v>0</v>
      </c>
      <c r="C15" s="34">
        <f>'table 3'!R28-'table 3'!B28</f>
        <v>203987</v>
      </c>
      <c r="D15" s="34">
        <f>'table 3'!R44-'table 3'!B44</f>
        <v>256130</v>
      </c>
      <c r="E15" s="46"/>
      <c r="F15" s="57"/>
      <c r="G15" s="34">
        <f>SUM('table 3'!D13:E13)</f>
        <v>0</v>
      </c>
      <c r="H15" s="34">
        <f>SUM('table 3'!D28:E28)</f>
        <v>28548</v>
      </c>
      <c r="I15" s="34">
        <f>SUM('table 3'!D44:E44)</f>
        <v>35097</v>
      </c>
      <c r="J15" s="46"/>
      <c r="K15" s="57"/>
      <c r="L15" s="34">
        <f>SUM('table 3'!L13:M13)</f>
        <v>0</v>
      </c>
      <c r="M15" s="34">
        <f>SUM('table 3'!L28:M28)</f>
        <v>18743</v>
      </c>
      <c r="N15" s="34">
        <f>SUM('table 3'!L44:M44)</f>
        <v>27813</v>
      </c>
      <c r="O15" s="46"/>
      <c r="P15" s="57"/>
      <c r="Q15" s="9"/>
      <c r="R15" s="9"/>
      <c r="S15" s="9"/>
      <c r="T15" s="9"/>
      <c r="U15" s="9"/>
    </row>
    <row r="16" spans="1:21" s="3" customFormat="1" ht="14.1" customHeight="1" thickBot="1" x14ac:dyDescent="0.3">
      <c r="A16" s="95" t="s">
        <v>12</v>
      </c>
      <c r="B16" s="96">
        <f>'table 3'!R14-'table 3'!B14</f>
        <v>0</v>
      </c>
      <c r="C16" s="96">
        <f>'table 3'!R29-'table 3'!B29</f>
        <v>204692</v>
      </c>
      <c r="D16" s="96">
        <f>'table 3'!R45-'table 3'!B45</f>
        <v>245444</v>
      </c>
      <c r="E16" s="97"/>
      <c r="F16" s="98"/>
      <c r="G16" s="96">
        <f>SUM('table 3'!D14:E14)</f>
        <v>0</v>
      </c>
      <c r="H16" s="96">
        <f>SUM('table 3'!D29:E29)</f>
        <v>30448</v>
      </c>
      <c r="I16" s="96">
        <f>SUM('table 3'!D45:E45)</f>
        <v>35399</v>
      </c>
      <c r="J16" s="97"/>
      <c r="K16" s="98"/>
      <c r="L16" s="96">
        <f>SUM('table 3'!L14:M14)</f>
        <v>0</v>
      </c>
      <c r="M16" s="96">
        <f>SUM('table 3'!L29:M29)</f>
        <v>12544</v>
      </c>
      <c r="N16" s="96">
        <f>SUM('table 3'!L45:M45)</f>
        <v>17570</v>
      </c>
      <c r="O16" s="97"/>
      <c r="P16" s="98"/>
      <c r="Q16" s="9"/>
      <c r="R16" s="9"/>
      <c r="S16" s="9"/>
      <c r="T16" s="9"/>
      <c r="U16" s="9"/>
    </row>
    <row r="17" spans="1:21" s="3" customFormat="1" ht="14.1" customHeight="1" thickTop="1" x14ac:dyDescent="0.25">
      <c r="A17" s="41" t="s">
        <v>13</v>
      </c>
      <c r="B17" s="42">
        <f>SUM(B5:B10)</f>
        <v>1567501</v>
      </c>
      <c r="C17" s="42">
        <f>SUM(C5:C10)</f>
        <v>615149</v>
      </c>
      <c r="D17" s="42">
        <f>SUM(D5:D10)</f>
        <v>1846199</v>
      </c>
      <c r="E17" s="59">
        <f>IFERROR(B17/C17-1,"")</f>
        <v>1.5481647535800271</v>
      </c>
      <c r="F17" s="60">
        <f>IFERROR(B17/D17-1,"")</f>
        <v>-0.15095772449232181</v>
      </c>
      <c r="G17" s="42">
        <f>SUM(G5:G10)</f>
        <v>206848</v>
      </c>
      <c r="H17" s="42">
        <f>SUM(H5:H10)</f>
        <v>95535</v>
      </c>
      <c r="I17" s="42">
        <f>SUM(I5:I10)</f>
        <v>248269</v>
      </c>
      <c r="J17" s="59">
        <f>IFERROR(G17/H17-1,"")</f>
        <v>1.1651541319935101</v>
      </c>
      <c r="K17" s="60">
        <f>IFERROR(G17/I17-1,"")</f>
        <v>-0.16683919458329477</v>
      </c>
      <c r="L17" s="42">
        <f>SUM(L5:L10)</f>
        <v>300595</v>
      </c>
      <c r="M17" s="42">
        <f>SUM(M5:M10)</f>
        <v>90749</v>
      </c>
      <c r="N17" s="42">
        <f>SUM(N5:N10)</f>
        <v>359535</v>
      </c>
      <c r="O17" s="59">
        <f>IFERROR(L17/M17-1,"")</f>
        <v>2.3123780978302793</v>
      </c>
      <c r="P17" s="60">
        <f>IFERROR(L17/N17-1,"")</f>
        <v>-0.16393397026715062</v>
      </c>
      <c r="Q17" s="9"/>
      <c r="R17" s="9"/>
      <c r="S17" s="9"/>
      <c r="T17" s="9"/>
      <c r="U17" s="9"/>
    </row>
    <row r="18" spans="1:21" s="3" customFormat="1" ht="14.1" customHeight="1" x14ac:dyDescent="0.25">
      <c r="A18" s="53"/>
      <c r="B18" s="54"/>
      <c r="C18" s="54"/>
      <c r="D18" s="54"/>
      <c r="E18" s="55"/>
      <c r="F18" s="56"/>
      <c r="G18" s="54"/>
      <c r="H18" s="54"/>
      <c r="I18" s="54"/>
      <c r="J18" s="55"/>
      <c r="K18" s="56"/>
      <c r="L18" s="54"/>
      <c r="M18" s="54"/>
      <c r="N18" s="54"/>
      <c r="O18" s="55"/>
      <c r="P18" s="56"/>
      <c r="Q18" s="9"/>
      <c r="R18" s="9"/>
      <c r="S18" s="9"/>
      <c r="T18" s="9"/>
      <c r="U18" s="9"/>
    </row>
    <row r="19" spans="1:21" s="3" customFormat="1" ht="15" customHeight="1" x14ac:dyDescent="0.25">
      <c r="A19" s="52" t="s">
        <v>59</v>
      </c>
      <c r="B19" s="104" t="s">
        <v>57</v>
      </c>
      <c r="C19" s="105"/>
      <c r="D19" s="105"/>
      <c r="E19" s="105"/>
      <c r="F19" s="106"/>
      <c r="G19" s="104" t="s">
        <v>58</v>
      </c>
      <c r="H19" s="105"/>
      <c r="I19" s="105"/>
      <c r="J19" s="105"/>
      <c r="K19" s="105"/>
    </row>
    <row r="20" spans="1:21" s="3" customFormat="1" ht="15" customHeight="1" x14ac:dyDescent="0.25">
      <c r="A20" s="30"/>
      <c r="B20" s="27">
        <f>B4</f>
        <v>2022</v>
      </c>
      <c r="C20" s="27">
        <f t="shared" ref="C20:F20" si="8">C4</f>
        <v>2021</v>
      </c>
      <c r="D20" s="27">
        <f t="shared" si="8"/>
        <v>2019</v>
      </c>
      <c r="E20" s="27" t="str">
        <f t="shared" si="8"/>
        <v>Δ2022/21</v>
      </c>
      <c r="F20" s="27" t="str">
        <f t="shared" si="8"/>
        <v>Δ2022/19</v>
      </c>
      <c r="G20" s="27">
        <f>B4</f>
        <v>2022</v>
      </c>
      <c r="H20" s="27">
        <f t="shared" ref="H20:K20" si="9">C4</f>
        <v>2021</v>
      </c>
      <c r="I20" s="27">
        <f t="shared" si="9"/>
        <v>2019</v>
      </c>
      <c r="J20" s="27" t="str">
        <f t="shared" si="9"/>
        <v>Δ2022/21</v>
      </c>
      <c r="K20" s="27" t="str">
        <f t="shared" si="9"/>
        <v>Δ2022/19</v>
      </c>
    </row>
    <row r="21" spans="1:21" ht="15" customHeight="1" x14ac:dyDescent="0.25">
      <c r="A21" s="33" t="s">
        <v>1</v>
      </c>
      <c r="B21" s="34">
        <f>SUM('table 3'!F3:G3)</f>
        <v>49678</v>
      </c>
      <c r="C21" s="34">
        <f>SUM('table 3'!F18:G18)</f>
        <v>15491</v>
      </c>
      <c r="D21" s="34">
        <f>SUM('table 3'!F34:G34)</f>
        <v>70451</v>
      </c>
      <c r="E21" s="46">
        <f>IFERROR(B21/C21-1,"")</f>
        <v>2.2068943257375251</v>
      </c>
      <c r="F21" s="57">
        <f>IFERROR(B21/D21-1,"")</f>
        <v>-0.29485741863138915</v>
      </c>
      <c r="G21" s="34">
        <f>SUM('table 3'!H3:K3)</f>
        <v>9077</v>
      </c>
      <c r="H21" s="34">
        <f>SUM('table 3'!H18:K18)</f>
        <v>3048</v>
      </c>
      <c r="I21" s="34">
        <f>SUM('table 3'!H34:K34)</f>
        <v>12784</v>
      </c>
      <c r="J21" s="46">
        <f>IFERROR(G21/H21-1,"")</f>
        <v>1.9780183727034122</v>
      </c>
      <c r="K21" s="57">
        <f>IFERROR(G21/I21-1,"")</f>
        <v>-0.28997183979974972</v>
      </c>
      <c r="L21" s="3"/>
      <c r="M21" s="3"/>
      <c r="N21" s="3"/>
      <c r="O21" s="3"/>
      <c r="P21" s="3"/>
      <c r="Q21"/>
      <c r="R21"/>
      <c r="S21"/>
      <c r="T21"/>
      <c r="U21"/>
    </row>
    <row r="22" spans="1:21" ht="15" customHeight="1" x14ac:dyDescent="0.25">
      <c r="A22" s="30" t="s">
        <v>2</v>
      </c>
      <c r="B22" s="31">
        <f>SUM('table 3'!F4:G4)</f>
        <v>51238</v>
      </c>
      <c r="C22" s="31">
        <f>SUM('table 3'!F19:G19)</f>
        <v>14089</v>
      </c>
      <c r="D22" s="31">
        <f>SUM('table 3'!F35:G35)</f>
        <v>67696</v>
      </c>
      <c r="E22" s="45">
        <f>IFERROR(B22/C22-1,"")</f>
        <v>2.6367378806160833</v>
      </c>
      <c r="F22" s="58">
        <f>IFERROR(B22/D22-1,"")</f>
        <v>-0.24311628456629641</v>
      </c>
      <c r="G22" s="31">
        <f>SUM('table 3'!H4:K4)</f>
        <v>10058</v>
      </c>
      <c r="H22" s="31">
        <f>SUM('table 3'!H19:K19)</f>
        <v>3121</v>
      </c>
      <c r="I22" s="31">
        <f>SUM('table 3'!H35:K35)</f>
        <v>12781</v>
      </c>
      <c r="J22" s="45">
        <f>IFERROR(G22/H22-1,"")</f>
        <v>2.2226850368471642</v>
      </c>
      <c r="K22" s="58">
        <f>IFERROR(G22/I22-1,"")</f>
        <v>-0.2130506220170566</v>
      </c>
      <c r="L22" s="3"/>
      <c r="M22" s="3"/>
      <c r="N22" s="3"/>
      <c r="O22" s="3"/>
      <c r="P22" s="3"/>
      <c r="Q22"/>
      <c r="R22"/>
      <c r="S22"/>
      <c r="T22"/>
      <c r="U22"/>
    </row>
    <row r="23" spans="1:21" ht="15" customHeight="1" x14ac:dyDescent="0.25">
      <c r="A23" s="33" t="s">
        <v>3</v>
      </c>
      <c r="B23" s="34">
        <f>SUM('table 3'!F5:G5)</f>
        <v>62914</v>
      </c>
      <c r="C23" s="34">
        <f>SUM('table 3'!F20:G20)</f>
        <v>15545</v>
      </c>
      <c r="D23" s="34">
        <f>SUM('table 3'!F36:G36)</f>
        <v>78209</v>
      </c>
      <c r="E23" s="46">
        <f t="shared" ref="E23:E26" si="10">IFERROR(B23/C23-1,"")</f>
        <v>3.0472177549051143</v>
      </c>
      <c r="F23" s="57">
        <f t="shared" ref="F23:F26" si="11">IFERROR(B23/D23-1,"")</f>
        <v>-0.19556572772954517</v>
      </c>
      <c r="G23" s="34">
        <f>SUM('table 3'!H5:K5)</f>
        <v>12178</v>
      </c>
      <c r="H23" s="34">
        <f>SUM('table 3'!H20:K20)</f>
        <v>3922</v>
      </c>
      <c r="I23" s="34">
        <f>SUM('table 3'!H36:K36)</f>
        <v>14986</v>
      </c>
      <c r="J23" s="46">
        <f t="shared" ref="J23:J26" si="12">IFERROR(G23/H23-1,"")</f>
        <v>2.1050484446710862</v>
      </c>
      <c r="K23" s="57">
        <f t="shared" ref="K23:K26" si="13">IFERROR(G23/I23-1,"")</f>
        <v>-0.1873748832243427</v>
      </c>
      <c r="L23" s="3"/>
      <c r="M23" s="3"/>
      <c r="N23" s="3"/>
      <c r="O23" s="3"/>
      <c r="P23" s="3"/>
      <c r="Q23"/>
      <c r="R23"/>
      <c r="S23"/>
      <c r="T23"/>
      <c r="U23"/>
    </row>
    <row r="24" spans="1:21" ht="15" customHeight="1" x14ac:dyDescent="0.25">
      <c r="A24" s="30" t="s">
        <v>4</v>
      </c>
      <c r="B24" s="31">
        <f>SUM('table 3'!F6:G6)</f>
        <v>82691</v>
      </c>
      <c r="C24" s="31">
        <f>SUM('table 3'!F21:G21)</f>
        <v>22619</v>
      </c>
      <c r="D24" s="31">
        <f>SUM('table 3'!F37:G37)</f>
        <v>81227</v>
      </c>
      <c r="E24" s="45">
        <f t="shared" si="10"/>
        <v>2.6558203280427959</v>
      </c>
      <c r="F24" s="58">
        <f t="shared" si="11"/>
        <v>1.8023563593386527E-2</v>
      </c>
      <c r="G24" s="31">
        <f>SUM('table 3'!H6:K6)</f>
        <v>17161</v>
      </c>
      <c r="H24" s="31">
        <f>SUM('table 3'!H21:K21)</f>
        <v>5140</v>
      </c>
      <c r="I24" s="31">
        <f>SUM('table 3'!H37:K37)</f>
        <v>18221</v>
      </c>
      <c r="J24" s="45">
        <f t="shared" si="12"/>
        <v>2.3387159533073931</v>
      </c>
      <c r="K24" s="58">
        <f t="shared" si="13"/>
        <v>-5.8174633664453079E-2</v>
      </c>
      <c r="L24" s="3"/>
      <c r="M24" s="3"/>
      <c r="N24" s="3"/>
      <c r="O24" s="3"/>
      <c r="P24" s="3"/>
      <c r="Q24"/>
      <c r="R24"/>
      <c r="S24"/>
      <c r="T24"/>
      <c r="U24"/>
    </row>
    <row r="25" spans="1:21" ht="15" customHeight="1" x14ac:dyDescent="0.25">
      <c r="A25" s="33" t="s">
        <v>5</v>
      </c>
      <c r="B25" s="34">
        <f>SUM('table 3'!F7:G7)</f>
        <v>84483</v>
      </c>
      <c r="C25" s="34">
        <f>SUM('table 3'!F22:G22)</f>
        <v>39308</v>
      </c>
      <c r="D25" s="34">
        <f>SUM('table 3'!F38:G38)</f>
        <v>82377</v>
      </c>
      <c r="E25" s="46">
        <f t="shared" si="10"/>
        <v>1.1492571486720262</v>
      </c>
      <c r="F25" s="57">
        <f t="shared" si="11"/>
        <v>2.5565388397246869E-2</v>
      </c>
      <c r="G25" s="34">
        <f>SUM('table 3'!H7:K7)</f>
        <v>21359</v>
      </c>
      <c r="H25" s="34">
        <f>SUM('table 3'!H22:K22)</f>
        <v>8888</v>
      </c>
      <c r="I25" s="34">
        <f>SUM('table 3'!H38:K38)</f>
        <v>20382</v>
      </c>
      <c r="J25" s="46">
        <f t="shared" si="12"/>
        <v>1.4031278127812783</v>
      </c>
      <c r="K25" s="57">
        <f t="shared" si="13"/>
        <v>4.7934451967422298E-2</v>
      </c>
      <c r="L25" s="3"/>
      <c r="M25" s="3"/>
      <c r="N25" s="3"/>
      <c r="O25" s="3"/>
      <c r="P25" s="3"/>
      <c r="Q25"/>
      <c r="R25"/>
      <c r="S25"/>
      <c r="T25"/>
      <c r="U25"/>
    </row>
    <row r="26" spans="1:21" ht="15" customHeight="1" x14ac:dyDescent="0.25">
      <c r="A26" s="30" t="s">
        <v>6</v>
      </c>
      <c r="B26" s="31">
        <f>SUM('table 3'!F8:G8)</f>
        <v>92801</v>
      </c>
      <c r="C26" s="31">
        <f>SUM('table 3'!F23:G23)</f>
        <v>56978</v>
      </c>
      <c r="D26" s="31">
        <f>SUM('table 3'!F39:G39)</f>
        <v>86285</v>
      </c>
      <c r="E26" s="45">
        <f t="shared" si="10"/>
        <v>0.62871634666011444</v>
      </c>
      <c r="F26" s="58">
        <f t="shared" si="11"/>
        <v>7.5517181433621072E-2</v>
      </c>
      <c r="G26" s="31">
        <f>SUM('table 3'!H8:K8)</f>
        <v>32990</v>
      </c>
      <c r="H26" s="31">
        <f>SUM('table 3'!H23:K23)</f>
        <v>16463</v>
      </c>
      <c r="I26" s="31">
        <f>SUM('table 3'!H39:K39)</f>
        <v>30344</v>
      </c>
      <c r="J26" s="45">
        <f t="shared" si="12"/>
        <v>1.0038875053149487</v>
      </c>
      <c r="K26" s="58">
        <f t="shared" si="13"/>
        <v>8.7200105457421628E-2</v>
      </c>
      <c r="L26" s="3"/>
      <c r="M26" s="3"/>
      <c r="N26" s="3"/>
      <c r="O26" s="3"/>
      <c r="P26" s="3"/>
      <c r="Q26"/>
      <c r="R26"/>
      <c r="S26"/>
      <c r="T26"/>
      <c r="U26"/>
    </row>
    <row r="27" spans="1:21" ht="15" customHeight="1" x14ac:dyDescent="0.25">
      <c r="A27" s="33" t="s">
        <v>7</v>
      </c>
      <c r="B27" s="34">
        <f>SUM('table 3'!F9:G9)</f>
        <v>0</v>
      </c>
      <c r="C27" s="34">
        <f>SUM('table 3'!F24:G24)</f>
        <v>82003</v>
      </c>
      <c r="D27" s="34">
        <f>SUM('table 3'!F40:G40)</f>
        <v>98202</v>
      </c>
      <c r="E27" s="46"/>
      <c r="F27" s="57"/>
      <c r="G27" s="34">
        <f>SUM('table 3'!H9:K9)</f>
        <v>0</v>
      </c>
      <c r="H27" s="34">
        <f>SUM('table 3'!H24:K24)</f>
        <v>28755</v>
      </c>
      <c r="I27" s="34">
        <f>SUM('table 3'!H40:K40)</f>
        <v>40034</v>
      </c>
      <c r="J27" s="46"/>
      <c r="K27" s="57"/>
      <c r="L27" s="3"/>
      <c r="M27" s="3"/>
      <c r="N27" s="3"/>
      <c r="O27" s="3"/>
      <c r="P27" s="3"/>
      <c r="Q27"/>
      <c r="R27"/>
      <c r="S27"/>
      <c r="T27"/>
      <c r="U27"/>
    </row>
    <row r="28" spans="1:21" ht="15" customHeight="1" x14ac:dyDescent="0.25">
      <c r="A28" s="30" t="s">
        <v>8</v>
      </c>
      <c r="B28" s="31">
        <f>SUM('table 3'!F10:G10)</f>
        <v>0</v>
      </c>
      <c r="C28" s="31">
        <f>SUM('table 3'!F25:G25)</f>
        <v>81430</v>
      </c>
      <c r="D28" s="31">
        <f>SUM('table 3'!F41:G41)</f>
        <v>98731</v>
      </c>
      <c r="E28" s="45"/>
      <c r="F28" s="58"/>
      <c r="G28" s="31">
        <f>SUM('table 3'!H10:K10)</f>
        <v>0</v>
      </c>
      <c r="H28" s="31">
        <f>SUM('table 3'!H25:K25)</f>
        <v>32716</v>
      </c>
      <c r="I28" s="31">
        <f>SUM('table 3'!H41:K41)</f>
        <v>40318</v>
      </c>
      <c r="J28" s="45"/>
      <c r="K28" s="58"/>
      <c r="L28" s="3"/>
      <c r="M28" s="3"/>
      <c r="N28" s="3"/>
      <c r="O28" s="3"/>
      <c r="P28" s="3"/>
      <c r="Q28"/>
      <c r="R28"/>
      <c r="S28"/>
      <c r="T28"/>
      <c r="U28"/>
    </row>
    <row r="29" spans="1:21" ht="15" customHeight="1" x14ac:dyDescent="0.25">
      <c r="A29" s="33" t="s">
        <v>9</v>
      </c>
      <c r="B29" s="34">
        <f>SUM('table 3'!F11:G11)</f>
        <v>0</v>
      </c>
      <c r="C29" s="34">
        <f>SUM('table 3'!F26:G26)</f>
        <v>69531</v>
      </c>
      <c r="D29" s="34">
        <f>SUM('table 3'!F42:G42)</f>
        <v>89285</v>
      </c>
      <c r="E29" s="46"/>
      <c r="F29" s="57"/>
      <c r="G29" s="34">
        <f>SUM('table 3'!H11:K11)</f>
        <v>0</v>
      </c>
      <c r="H29" s="34">
        <f>SUM('table 3'!H26:K26)</f>
        <v>21297</v>
      </c>
      <c r="I29" s="34">
        <f>SUM('table 3'!H42:K42)</f>
        <v>28208</v>
      </c>
      <c r="J29" s="46"/>
      <c r="K29" s="57"/>
      <c r="L29" s="3"/>
      <c r="M29" s="3"/>
      <c r="N29" s="3"/>
      <c r="O29" s="3"/>
      <c r="P29" s="3"/>
      <c r="Q29"/>
      <c r="R29"/>
      <c r="S29"/>
      <c r="T29"/>
      <c r="U29"/>
    </row>
    <row r="30" spans="1:21" ht="15" customHeight="1" x14ac:dyDescent="0.25">
      <c r="A30" s="30" t="s">
        <v>10</v>
      </c>
      <c r="B30" s="31">
        <f>SUM('table 3'!F12:G12)</f>
        <v>0</v>
      </c>
      <c r="C30" s="31">
        <f>SUM('table 3'!F27:G27)</f>
        <v>70669</v>
      </c>
      <c r="D30" s="31">
        <f>SUM('table 3'!F43:G43)</f>
        <v>81155</v>
      </c>
      <c r="E30" s="45"/>
      <c r="F30" s="58"/>
      <c r="G30" s="31">
        <f>SUM('table 3'!H12:K12)</f>
        <v>0</v>
      </c>
      <c r="H30" s="31">
        <f>SUM('table 3'!H27:K27)</f>
        <v>15932</v>
      </c>
      <c r="I30" s="31">
        <f>SUM('table 3'!H43:K43)</f>
        <v>18338</v>
      </c>
      <c r="J30" s="45"/>
      <c r="K30" s="58"/>
      <c r="L30" s="3"/>
      <c r="M30" s="3"/>
      <c r="N30" s="3"/>
      <c r="O30" s="3"/>
      <c r="P30" s="3"/>
      <c r="Q30"/>
      <c r="R30"/>
      <c r="S30"/>
      <c r="T30"/>
      <c r="U30"/>
    </row>
    <row r="31" spans="1:21" ht="15" customHeight="1" x14ac:dyDescent="0.25">
      <c r="A31" s="33" t="s">
        <v>11</v>
      </c>
      <c r="B31" s="34">
        <f>SUM('table 3'!F13:G13)</f>
        <v>0</v>
      </c>
      <c r="C31" s="34">
        <f>SUM('table 3'!F28:G28)</f>
        <v>60341</v>
      </c>
      <c r="D31" s="34">
        <f>SUM('table 3'!F44:G44)</f>
        <v>73165</v>
      </c>
      <c r="E31" s="46"/>
      <c r="F31" s="57"/>
      <c r="G31" s="34">
        <f>SUM('table 3'!H13:K13)</f>
        <v>0</v>
      </c>
      <c r="H31" s="34">
        <f>SUM('table 3'!H28:K28)</f>
        <v>11349</v>
      </c>
      <c r="I31" s="34">
        <f>SUM('table 3'!H44:K44)</f>
        <v>13902</v>
      </c>
      <c r="J31" s="46"/>
      <c r="K31" s="57"/>
      <c r="L31" s="3"/>
      <c r="M31" s="3"/>
      <c r="N31" s="3"/>
      <c r="O31" s="3"/>
      <c r="P31" s="3"/>
      <c r="Q31"/>
      <c r="R31"/>
      <c r="S31"/>
      <c r="T31"/>
      <c r="U31"/>
    </row>
    <row r="32" spans="1:21" ht="15" customHeight="1" thickBot="1" x14ac:dyDescent="0.3">
      <c r="A32" s="95" t="s">
        <v>12</v>
      </c>
      <c r="B32" s="96">
        <f>SUM('table 3'!F14:G14)</f>
        <v>0</v>
      </c>
      <c r="C32" s="96">
        <f>SUM('table 3'!F29:G29)</f>
        <v>62437</v>
      </c>
      <c r="D32" s="96">
        <f>SUM('table 3'!F45:G45)</f>
        <v>73292</v>
      </c>
      <c r="E32" s="97"/>
      <c r="F32" s="98"/>
      <c r="G32" s="96">
        <f>SUM('table 3'!H14:K14)</f>
        <v>0</v>
      </c>
      <c r="H32" s="96">
        <f>SUM('table 3'!H29:K29)</f>
        <v>12011</v>
      </c>
      <c r="I32" s="96">
        <f>SUM('table 3'!H45:K45)</f>
        <v>14077</v>
      </c>
      <c r="J32" s="97"/>
      <c r="K32" s="98"/>
      <c r="L32" s="3"/>
      <c r="M32" s="3"/>
      <c r="N32" s="3"/>
      <c r="O32" s="3"/>
      <c r="P32" s="3"/>
      <c r="Q32"/>
      <c r="R32"/>
      <c r="S32"/>
      <c r="T32"/>
      <c r="U32"/>
    </row>
    <row r="33" spans="1:21" ht="15" customHeight="1" thickTop="1" x14ac:dyDescent="0.25">
      <c r="A33" s="41" t="s">
        <v>13</v>
      </c>
      <c r="B33" s="42">
        <f>SUM(B21:B26)</f>
        <v>423805</v>
      </c>
      <c r="C33" s="42">
        <f>SUM(C21:C26)</f>
        <v>164030</v>
      </c>
      <c r="D33" s="42">
        <f>SUM(D21:D26)</f>
        <v>466245</v>
      </c>
      <c r="E33" s="59">
        <f>IFERROR(B33/C33-1,"")</f>
        <v>1.583704200451137</v>
      </c>
      <c r="F33" s="60">
        <f>IFERROR(B33/D33-1,"")</f>
        <v>-9.1025104826861436E-2</v>
      </c>
      <c r="G33" s="42">
        <f>SUM(G21:G26)</f>
        <v>102823</v>
      </c>
      <c r="H33" s="42">
        <f>SUM(H21:H26)</f>
        <v>40582</v>
      </c>
      <c r="I33" s="42">
        <f>SUM(I21:I26)</f>
        <v>109498</v>
      </c>
      <c r="J33" s="59">
        <f>IFERROR(G33/H33-1,"")</f>
        <v>1.5337095263910108</v>
      </c>
      <c r="K33" s="60">
        <f>IFERROR(G33/I33-1,"")</f>
        <v>-6.0960017534566813E-2</v>
      </c>
      <c r="L33" s="3">
        <f>SUM(L21:L26)</f>
        <v>0</v>
      </c>
      <c r="M33" s="3">
        <f>SUM(M21:M26)</f>
        <v>0</v>
      </c>
      <c r="N33" s="3">
        <f>SUM(N21:N26)</f>
        <v>0</v>
      </c>
      <c r="O33" s="3"/>
      <c r="P33" s="3"/>
      <c r="Q33"/>
      <c r="R33"/>
      <c r="S33"/>
      <c r="T33"/>
      <c r="U33"/>
    </row>
    <row r="34" spans="1:21" s="22" customFormat="1" ht="14.1" customHeight="1" x14ac:dyDescent="0.2">
      <c r="A34" s="49" t="s">
        <v>52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1"/>
      <c r="R34" s="21"/>
      <c r="S34" s="21"/>
      <c r="T34" s="21"/>
      <c r="U34" s="21"/>
    </row>
    <row r="35" spans="1:21" s="22" customFormat="1" ht="14.1" customHeight="1" x14ac:dyDescent="0.2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1"/>
      <c r="R35" s="21"/>
      <c r="S35" s="21"/>
      <c r="T35" s="21"/>
      <c r="U35" s="21"/>
    </row>
    <row r="36" spans="1:21" ht="15" customHeight="1" x14ac:dyDescent="0.25">
      <c r="A36" s="49"/>
    </row>
  </sheetData>
  <mergeCells count="5">
    <mergeCell ref="B19:F19"/>
    <mergeCell ref="G19:K19"/>
    <mergeCell ref="B3:F3"/>
    <mergeCell ref="G3:K3"/>
    <mergeCell ref="L3:P3"/>
  </mergeCells>
  <pageMargins left="0.25" right="0.25" top="0.75" bottom="0.75" header="0.3" footer="0.3"/>
  <pageSetup paperSize="9" scale="45" orientation="landscape" verticalDpi="598" r:id="rId1"/>
  <ignoredErrors>
    <ignoredError sqref="G5:P20 P21:P34 G21:O34 B35:O38 B21:F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8330-E1B2-41F5-8256-16F45DAD239B}">
  <sheetPr>
    <pageSetUpPr fitToPage="1"/>
  </sheetPr>
  <dimension ref="A1:S89"/>
  <sheetViews>
    <sheetView showGridLines="0" showZeros="0" zoomScaleNormal="100" workbookViewId="0"/>
  </sheetViews>
  <sheetFormatPr defaultRowHeight="15" customHeight="1" x14ac:dyDescent="0.25"/>
  <cols>
    <col min="1" max="1" width="13.7109375" style="9" customWidth="1"/>
    <col min="2" max="17" width="10.7109375" style="12" customWidth="1"/>
  </cols>
  <sheetData>
    <row r="1" spans="1:19" s="1" customFormat="1" ht="21" customHeight="1" x14ac:dyDescent="0.3">
      <c r="A1" s="25" t="s">
        <v>82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9" s="2" customFormat="1" ht="13.5" customHeight="1" x14ac:dyDescent="0.25">
      <c r="A2" s="26">
        <v>2022</v>
      </c>
      <c r="B2" s="27" t="s">
        <v>14</v>
      </c>
      <c r="C2" s="28" t="s">
        <v>15</v>
      </c>
      <c r="D2" s="28" t="s">
        <v>16</v>
      </c>
      <c r="E2" s="28" t="s">
        <v>17</v>
      </c>
      <c r="F2" s="29" t="s">
        <v>18</v>
      </c>
      <c r="G2" s="27" t="s">
        <v>19</v>
      </c>
      <c r="H2" s="28" t="s">
        <v>20</v>
      </c>
      <c r="I2" s="28" t="s">
        <v>21</v>
      </c>
      <c r="J2" s="28" t="s">
        <v>22</v>
      </c>
      <c r="K2" s="29" t="s">
        <v>23</v>
      </c>
      <c r="L2" s="27" t="s">
        <v>24</v>
      </c>
      <c r="M2" s="28" t="s">
        <v>25</v>
      </c>
      <c r="N2" s="28" t="s">
        <v>26</v>
      </c>
      <c r="O2" s="28" t="s">
        <v>27</v>
      </c>
      <c r="P2" s="29" t="s">
        <v>28</v>
      </c>
      <c r="Q2" s="27" t="s">
        <v>0</v>
      </c>
    </row>
    <row r="3" spans="1:19" s="3" customFormat="1" ht="14.1" customHeight="1" x14ac:dyDescent="0.25">
      <c r="A3" s="30" t="s">
        <v>1</v>
      </c>
      <c r="B3" s="31">
        <v>3642</v>
      </c>
      <c r="C3" s="31">
        <v>2298</v>
      </c>
      <c r="D3" s="31">
        <v>40593</v>
      </c>
      <c r="E3" s="31">
        <v>0</v>
      </c>
      <c r="F3" s="31">
        <v>8088</v>
      </c>
      <c r="G3" s="31">
        <v>0</v>
      </c>
      <c r="H3" s="31">
        <v>936</v>
      </c>
      <c r="I3" s="31">
        <v>11720</v>
      </c>
      <c r="J3" s="31">
        <v>3442</v>
      </c>
      <c r="K3" s="31">
        <v>25864</v>
      </c>
      <c r="L3" s="31">
        <v>37630</v>
      </c>
      <c r="M3" s="31">
        <v>867</v>
      </c>
      <c r="N3" s="31">
        <v>4026</v>
      </c>
      <c r="O3" s="31">
        <v>21166</v>
      </c>
      <c r="P3" s="31">
        <v>9568</v>
      </c>
      <c r="Q3" s="31">
        <f>SUM(B3:P3)</f>
        <v>169840</v>
      </c>
      <c r="R3" s="32"/>
    </row>
    <row r="4" spans="1:19" s="3" customFormat="1" ht="14.1" customHeight="1" x14ac:dyDescent="0.25">
      <c r="A4" s="33" t="s">
        <v>2</v>
      </c>
      <c r="B4" s="34">
        <v>5837</v>
      </c>
      <c r="C4" s="34">
        <v>5542</v>
      </c>
      <c r="D4" s="34">
        <v>28558</v>
      </c>
      <c r="E4" s="34">
        <v>0</v>
      </c>
      <c r="F4" s="34">
        <v>9879</v>
      </c>
      <c r="G4" s="34">
        <v>0</v>
      </c>
      <c r="H4" s="34">
        <v>1765</v>
      </c>
      <c r="I4" s="34">
        <v>14107</v>
      </c>
      <c r="J4" s="34">
        <v>35589</v>
      </c>
      <c r="K4" s="34">
        <v>7940</v>
      </c>
      <c r="L4" s="34">
        <v>24609</v>
      </c>
      <c r="M4" s="34">
        <v>762</v>
      </c>
      <c r="N4" s="34">
        <v>5960</v>
      </c>
      <c r="O4" s="34">
        <v>25376</v>
      </c>
      <c r="P4" s="34">
        <v>9047</v>
      </c>
      <c r="Q4" s="34">
        <f t="shared" ref="Q4:Q14" si="0">SUM(B4:P4)</f>
        <v>174971</v>
      </c>
      <c r="R4" s="32"/>
      <c r="S4" s="35"/>
    </row>
    <row r="5" spans="1:19" s="3" customFormat="1" ht="14.1" customHeight="1" x14ac:dyDescent="0.25">
      <c r="A5" s="30" t="s">
        <v>3</v>
      </c>
      <c r="B5" s="31">
        <v>7997</v>
      </c>
      <c r="C5" s="31">
        <v>6949</v>
      </c>
      <c r="D5" s="31">
        <v>37763</v>
      </c>
      <c r="E5" s="31">
        <v>0</v>
      </c>
      <c r="F5" s="31">
        <v>14974</v>
      </c>
      <c r="G5" s="31">
        <v>0</v>
      </c>
      <c r="H5" s="31">
        <v>1898</v>
      </c>
      <c r="I5" s="31">
        <v>20386</v>
      </c>
      <c r="J5" s="31">
        <v>6041</v>
      </c>
      <c r="K5" s="31">
        <v>42732</v>
      </c>
      <c r="L5" s="31">
        <v>31798</v>
      </c>
      <c r="M5" s="31">
        <v>1236</v>
      </c>
      <c r="N5" s="31">
        <v>10034</v>
      </c>
      <c r="O5" s="31">
        <v>44222</v>
      </c>
      <c r="P5" s="31">
        <v>11940</v>
      </c>
      <c r="Q5" s="31">
        <f t="shared" si="0"/>
        <v>237970</v>
      </c>
      <c r="R5" s="32"/>
    </row>
    <row r="6" spans="1:19" s="3" customFormat="1" ht="14.1" customHeight="1" x14ac:dyDescent="0.25">
      <c r="A6" s="33" t="s">
        <v>4</v>
      </c>
      <c r="B6" s="34">
        <v>11465</v>
      </c>
      <c r="C6" s="34">
        <v>10882</v>
      </c>
      <c r="D6" s="34">
        <v>48188</v>
      </c>
      <c r="E6" s="34">
        <v>2477</v>
      </c>
      <c r="F6" s="34">
        <v>18987</v>
      </c>
      <c r="G6" s="34">
        <v>987</v>
      </c>
      <c r="H6" s="34">
        <v>2885</v>
      </c>
      <c r="I6" s="34">
        <v>7428</v>
      </c>
      <c r="J6" s="34">
        <v>7665</v>
      </c>
      <c r="K6" s="34">
        <v>78335</v>
      </c>
      <c r="L6" s="34">
        <v>43430</v>
      </c>
      <c r="M6" s="34">
        <v>1751</v>
      </c>
      <c r="N6" s="34">
        <v>11930</v>
      </c>
      <c r="O6" s="34">
        <v>56434</v>
      </c>
      <c r="P6" s="34">
        <v>16720</v>
      </c>
      <c r="Q6" s="34">
        <f t="shared" si="0"/>
        <v>319564</v>
      </c>
      <c r="R6" s="32"/>
      <c r="S6" s="35"/>
    </row>
    <row r="7" spans="1:19" s="3" customFormat="1" ht="14.1" customHeight="1" x14ac:dyDescent="0.25">
      <c r="A7" s="30" t="s">
        <v>5</v>
      </c>
      <c r="B7" s="31">
        <v>17845</v>
      </c>
      <c r="C7" s="31">
        <v>23854</v>
      </c>
      <c r="D7" s="31">
        <v>61451</v>
      </c>
      <c r="E7" s="31">
        <v>5807</v>
      </c>
      <c r="F7" s="31">
        <v>34503</v>
      </c>
      <c r="G7" s="31">
        <v>5353</v>
      </c>
      <c r="H7" s="31">
        <v>4843</v>
      </c>
      <c r="I7" s="31">
        <v>39624</v>
      </c>
      <c r="J7" s="31">
        <v>40264</v>
      </c>
      <c r="K7" s="31">
        <v>182931</v>
      </c>
      <c r="L7" s="31">
        <v>38841</v>
      </c>
      <c r="M7" s="31">
        <v>1710</v>
      </c>
      <c r="N7" s="31">
        <v>17061</v>
      </c>
      <c r="O7" s="31">
        <v>79446</v>
      </c>
      <c r="P7" s="31">
        <v>15635</v>
      </c>
      <c r="Q7" s="31">
        <f t="shared" si="0"/>
        <v>569168</v>
      </c>
      <c r="R7" s="32"/>
    </row>
    <row r="8" spans="1:19" s="3" customFormat="1" ht="14.1" customHeight="1" x14ac:dyDescent="0.25">
      <c r="A8" s="33" t="s">
        <v>6</v>
      </c>
      <c r="B8" s="34">
        <v>76854</v>
      </c>
      <c r="C8" s="34">
        <v>33035</v>
      </c>
      <c r="D8" s="34">
        <v>53726</v>
      </c>
      <c r="E8" s="34">
        <v>8355</v>
      </c>
      <c r="F8" s="34">
        <v>49320</v>
      </c>
      <c r="G8" s="34">
        <v>6422</v>
      </c>
      <c r="H8" s="34">
        <v>4663</v>
      </c>
      <c r="I8" s="34">
        <v>45587</v>
      </c>
      <c r="J8" s="34">
        <v>24058</v>
      </c>
      <c r="K8" s="34">
        <v>338006</v>
      </c>
      <c r="L8" s="34">
        <v>41779</v>
      </c>
      <c r="M8" s="34">
        <v>1501</v>
      </c>
      <c r="N8" s="34">
        <v>26601</v>
      </c>
      <c r="O8" s="34">
        <v>175629</v>
      </c>
      <c r="P8" s="34">
        <v>19051</v>
      </c>
      <c r="Q8" s="34">
        <f t="shared" si="0"/>
        <v>904587</v>
      </c>
      <c r="R8" s="32"/>
      <c r="S8" s="35"/>
    </row>
    <row r="9" spans="1:19" s="3" customFormat="1" ht="14.1" customHeight="1" x14ac:dyDescent="0.25">
      <c r="A9" s="30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>
        <f t="shared" si="0"/>
        <v>0</v>
      </c>
      <c r="R9" s="32"/>
    </row>
    <row r="10" spans="1:19" s="3" customFormat="1" ht="14.1" customHeight="1" x14ac:dyDescent="0.25">
      <c r="A10" s="33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>
        <f t="shared" si="0"/>
        <v>0</v>
      </c>
      <c r="R10" s="32"/>
      <c r="S10" s="35"/>
    </row>
    <row r="11" spans="1:19" s="3" customFormat="1" ht="14.1" customHeight="1" x14ac:dyDescent="0.25">
      <c r="A11" s="30" t="s">
        <v>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>
        <f t="shared" si="0"/>
        <v>0</v>
      </c>
      <c r="R11" s="32"/>
    </row>
    <row r="12" spans="1:19" s="3" customFormat="1" ht="14.1" customHeight="1" x14ac:dyDescent="0.25">
      <c r="A12" s="33" t="s">
        <v>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>
        <f t="shared" si="0"/>
        <v>0</v>
      </c>
      <c r="R12" s="32"/>
      <c r="S12" s="35"/>
    </row>
    <row r="13" spans="1:19" s="3" customFormat="1" ht="14.1" customHeight="1" x14ac:dyDescent="0.25">
      <c r="A13" s="30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f t="shared" si="0"/>
        <v>0</v>
      </c>
      <c r="R13" s="32"/>
    </row>
    <row r="14" spans="1:19" s="3" customFormat="1" ht="14.1" customHeight="1" thickBot="1" x14ac:dyDescent="0.3">
      <c r="A14" s="99" t="s">
        <v>12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>
        <f t="shared" si="0"/>
        <v>0</v>
      </c>
      <c r="R14" s="32"/>
      <c r="S14" s="35"/>
    </row>
    <row r="15" spans="1:19" s="3" customFormat="1" ht="14.1" customHeight="1" thickTop="1" x14ac:dyDescent="0.25">
      <c r="A15" s="36" t="s">
        <v>77</v>
      </c>
      <c r="B15" s="37">
        <f>SUM(B3:B14)</f>
        <v>123640</v>
      </c>
      <c r="C15" s="37">
        <f t="shared" ref="C15:Q15" si="1">SUM(C3:C14)</f>
        <v>82560</v>
      </c>
      <c r="D15" s="37">
        <f t="shared" si="1"/>
        <v>270279</v>
      </c>
      <c r="E15" s="37">
        <f t="shared" si="1"/>
        <v>16639</v>
      </c>
      <c r="F15" s="37">
        <f t="shared" si="1"/>
        <v>135751</v>
      </c>
      <c r="G15" s="37">
        <f t="shared" si="1"/>
        <v>12762</v>
      </c>
      <c r="H15" s="37">
        <f t="shared" si="1"/>
        <v>16990</v>
      </c>
      <c r="I15" s="37">
        <f t="shared" si="1"/>
        <v>138852</v>
      </c>
      <c r="J15" s="37">
        <f t="shared" si="1"/>
        <v>117059</v>
      </c>
      <c r="K15" s="37">
        <f t="shared" si="1"/>
        <v>675808</v>
      </c>
      <c r="L15" s="37">
        <f t="shared" si="1"/>
        <v>218087</v>
      </c>
      <c r="M15" s="37">
        <f t="shared" si="1"/>
        <v>7827</v>
      </c>
      <c r="N15" s="37">
        <f t="shared" si="1"/>
        <v>75612</v>
      </c>
      <c r="O15" s="37">
        <f t="shared" si="1"/>
        <v>402273</v>
      </c>
      <c r="P15" s="37">
        <f t="shared" si="1"/>
        <v>81961</v>
      </c>
      <c r="Q15" s="37">
        <f t="shared" si="1"/>
        <v>2376100</v>
      </c>
      <c r="R15" s="32"/>
    </row>
    <row r="16" spans="1:19" ht="14.2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9" s="2" customFormat="1" ht="13.5" customHeight="1" x14ac:dyDescent="0.25">
      <c r="A17" s="26">
        <v>2021</v>
      </c>
      <c r="B17" s="27" t="str">
        <f>B2</f>
        <v>Nυμφαία</v>
      </c>
      <c r="C17" s="28" t="str">
        <f t="shared" ref="C17:Q17" si="2">C2</f>
        <v>Νίκη</v>
      </c>
      <c r="D17" s="28" t="str">
        <f t="shared" si="2"/>
        <v>Κρυσταλλoπηγή</v>
      </c>
      <c r="E17" s="28" t="str">
        <f t="shared" si="2"/>
        <v>Αγ. Κωνσταντίνος</v>
      </c>
      <c r="F17" s="29" t="str">
        <f t="shared" si="2"/>
        <v>Ορμένιο</v>
      </c>
      <c r="G17" s="27" t="str">
        <f t="shared" si="2"/>
        <v>Κυπρίνος</v>
      </c>
      <c r="H17" s="28" t="str">
        <f t="shared" si="2"/>
        <v>Καστανιές</v>
      </c>
      <c r="I17" s="28" t="str">
        <f t="shared" si="2"/>
        <v>Κήποι</v>
      </c>
      <c r="J17" s="28" t="str">
        <f t="shared" si="2"/>
        <v>Δοϊράνη</v>
      </c>
      <c r="K17" s="29" t="str">
        <f t="shared" si="2"/>
        <v>Εύζωνοι</v>
      </c>
      <c r="L17" s="27" t="str">
        <f t="shared" si="2"/>
        <v>Κακαβιά</v>
      </c>
      <c r="M17" s="28" t="str">
        <f t="shared" si="2"/>
        <v>Μέρτζανη</v>
      </c>
      <c r="N17" s="28" t="str">
        <f t="shared" si="2"/>
        <v>Εξοχή</v>
      </c>
      <c r="O17" s="28" t="str">
        <f t="shared" si="2"/>
        <v>Προμαχώνας</v>
      </c>
      <c r="P17" s="29" t="str">
        <f t="shared" si="2"/>
        <v>Σαγιάδα</v>
      </c>
      <c r="Q17" s="27" t="str">
        <f t="shared" si="2"/>
        <v>Σύνολο</v>
      </c>
    </row>
    <row r="18" spans="1:19" s="3" customFormat="1" ht="14.1" customHeight="1" x14ac:dyDescent="0.25">
      <c r="A18" s="30" t="s">
        <v>1</v>
      </c>
      <c r="B18" s="31">
        <v>921</v>
      </c>
      <c r="C18" s="31">
        <v>103</v>
      </c>
      <c r="D18" s="31">
        <v>0</v>
      </c>
      <c r="E18" s="31">
        <v>0</v>
      </c>
      <c r="F18" s="31">
        <v>6236</v>
      </c>
      <c r="G18" s="31">
        <v>0</v>
      </c>
      <c r="H18" s="31">
        <v>0</v>
      </c>
      <c r="I18" s="31">
        <v>6433</v>
      </c>
      <c r="J18" s="31">
        <v>0</v>
      </c>
      <c r="K18" s="31">
        <v>24234</v>
      </c>
      <c r="L18" s="31">
        <v>12446</v>
      </c>
      <c r="M18" s="31">
        <v>0</v>
      </c>
      <c r="N18" s="31">
        <v>1398</v>
      </c>
      <c r="O18" s="31">
        <v>15512</v>
      </c>
      <c r="P18" s="31">
        <v>0</v>
      </c>
      <c r="Q18" s="31">
        <f>SUM(B18:P18)</f>
        <v>67283</v>
      </c>
      <c r="R18" s="32"/>
    </row>
    <row r="19" spans="1:19" s="3" customFormat="1" ht="14.1" customHeight="1" x14ac:dyDescent="0.25">
      <c r="A19" s="33" t="s">
        <v>2</v>
      </c>
      <c r="B19" s="34">
        <v>1051</v>
      </c>
      <c r="C19" s="34">
        <v>153</v>
      </c>
      <c r="D19" s="34">
        <v>0</v>
      </c>
      <c r="E19" s="34">
        <v>0</v>
      </c>
      <c r="F19" s="34">
        <v>7209</v>
      </c>
      <c r="G19" s="34">
        <v>0</v>
      </c>
      <c r="H19" s="34">
        <v>0</v>
      </c>
      <c r="I19" s="34">
        <v>6620</v>
      </c>
      <c r="J19" s="34">
        <v>0</v>
      </c>
      <c r="K19" s="34">
        <v>24355</v>
      </c>
      <c r="L19" s="34">
        <v>9305</v>
      </c>
      <c r="M19" s="34">
        <v>0</v>
      </c>
      <c r="N19" s="34">
        <v>1938</v>
      </c>
      <c r="O19" s="34">
        <v>15554</v>
      </c>
      <c r="P19" s="34">
        <v>0</v>
      </c>
      <c r="Q19" s="34">
        <f t="shared" ref="Q19:Q29" si="3">SUM(B19:P19)</f>
        <v>66185</v>
      </c>
      <c r="R19" s="32"/>
      <c r="S19" s="35"/>
    </row>
    <row r="20" spans="1:19" s="3" customFormat="1" ht="14.1" customHeight="1" x14ac:dyDescent="0.25">
      <c r="A20" s="30" t="s">
        <v>3</v>
      </c>
      <c r="B20" s="31">
        <v>1242</v>
      </c>
      <c r="C20" s="31">
        <v>158</v>
      </c>
      <c r="D20" s="31">
        <v>0</v>
      </c>
      <c r="E20" s="31">
        <v>0</v>
      </c>
      <c r="F20" s="31">
        <v>8247</v>
      </c>
      <c r="G20" s="31">
        <v>0</v>
      </c>
      <c r="H20" s="31">
        <v>0</v>
      </c>
      <c r="I20" s="31">
        <v>8260</v>
      </c>
      <c r="J20" s="31">
        <v>0</v>
      </c>
      <c r="K20" s="31">
        <v>18413</v>
      </c>
      <c r="L20" s="31">
        <v>9127</v>
      </c>
      <c r="M20" s="31">
        <v>0</v>
      </c>
      <c r="N20" s="31">
        <v>2725</v>
      </c>
      <c r="O20" s="31">
        <v>20466</v>
      </c>
      <c r="P20" s="31">
        <v>0</v>
      </c>
      <c r="Q20" s="31">
        <f t="shared" si="3"/>
        <v>68638</v>
      </c>
      <c r="R20" s="32"/>
    </row>
    <row r="21" spans="1:19" s="3" customFormat="1" ht="14.1" customHeight="1" x14ac:dyDescent="0.25">
      <c r="A21" s="33" t="s">
        <v>4</v>
      </c>
      <c r="B21" s="34">
        <v>2617</v>
      </c>
      <c r="C21" s="34">
        <v>158</v>
      </c>
      <c r="D21" s="34">
        <v>0</v>
      </c>
      <c r="E21" s="34">
        <v>0</v>
      </c>
      <c r="F21" s="34">
        <v>6948</v>
      </c>
      <c r="G21" s="34">
        <v>0</v>
      </c>
      <c r="H21" s="34">
        <v>0</v>
      </c>
      <c r="I21" s="34">
        <v>6936</v>
      </c>
      <c r="J21" s="34">
        <v>0</v>
      </c>
      <c r="K21" s="34">
        <v>20996</v>
      </c>
      <c r="L21" s="34">
        <v>9605</v>
      </c>
      <c r="M21" s="34">
        <v>0</v>
      </c>
      <c r="N21" s="34">
        <v>2752</v>
      </c>
      <c r="O21" s="34">
        <v>28168</v>
      </c>
      <c r="P21" s="34">
        <v>0</v>
      </c>
      <c r="Q21" s="34">
        <f t="shared" si="3"/>
        <v>78180</v>
      </c>
      <c r="R21" s="32"/>
      <c r="S21" s="35"/>
    </row>
    <row r="22" spans="1:19" s="3" customFormat="1" ht="14.1" customHeight="1" x14ac:dyDescent="0.25">
      <c r="A22" s="30" t="s">
        <v>5</v>
      </c>
      <c r="B22" s="31">
        <v>6473</v>
      </c>
      <c r="C22" s="31">
        <v>187</v>
      </c>
      <c r="D22" s="31">
        <v>1789</v>
      </c>
      <c r="E22" s="31">
        <v>0</v>
      </c>
      <c r="F22" s="31">
        <v>11139</v>
      </c>
      <c r="G22" s="31">
        <v>0</v>
      </c>
      <c r="H22" s="31">
        <v>0</v>
      </c>
      <c r="I22" s="31">
        <v>5727</v>
      </c>
      <c r="J22" s="31">
        <v>0</v>
      </c>
      <c r="K22" s="31">
        <v>56075</v>
      </c>
      <c r="L22" s="31">
        <v>4227</v>
      </c>
      <c r="M22" s="31">
        <v>0</v>
      </c>
      <c r="N22" s="31">
        <v>2713</v>
      </c>
      <c r="O22" s="31">
        <v>53434</v>
      </c>
      <c r="P22" s="31">
        <v>0</v>
      </c>
      <c r="Q22" s="31">
        <f t="shared" si="3"/>
        <v>141764</v>
      </c>
      <c r="R22" s="32"/>
    </row>
    <row r="23" spans="1:19" s="3" customFormat="1" ht="14.1" customHeight="1" x14ac:dyDescent="0.25">
      <c r="A23" s="33" t="s">
        <v>6</v>
      </c>
      <c r="B23" s="34">
        <v>34479</v>
      </c>
      <c r="C23" s="34">
        <v>231</v>
      </c>
      <c r="D23" s="34">
        <v>6658</v>
      </c>
      <c r="E23" s="34">
        <v>0</v>
      </c>
      <c r="F23" s="34">
        <v>17092</v>
      </c>
      <c r="G23" s="34">
        <v>0</v>
      </c>
      <c r="H23" s="34">
        <v>0</v>
      </c>
      <c r="I23" s="34">
        <v>7428</v>
      </c>
      <c r="J23" s="34">
        <v>0</v>
      </c>
      <c r="K23" s="34">
        <v>172046</v>
      </c>
      <c r="L23" s="34">
        <v>17125</v>
      </c>
      <c r="M23" s="34">
        <v>0</v>
      </c>
      <c r="N23" s="34">
        <v>3477</v>
      </c>
      <c r="O23" s="34">
        <v>145451</v>
      </c>
      <c r="P23" s="34">
        <v>4666</v>
      </c>
      <c r="Q23" s="34">
        <f t="shared" si="3"/>
        <v>408653</v>
      </c>
      <c r="R23" s="32"/>
      <c r="S23" s="35"/>
    </row>
    <row r="24" spans="1:19" s="3" customFormat="1" ht="14.1" customHeight="1" x14ac:dyDescent="0.25">
      <c r="A24" s="30" t="s">
        <v>7</v>
      </c>
      <c r="B24" s="31">
        <v>57912</v>
      </c>
      <c r="C24" s="31">
        <v>15101</v>
      </c>
      <c r="D24" s="31">
        <v>38208</v>
      </c>
      <c r="E24" s="31">
        <v>0</v>
      </c>
      <c r="F24" s="31">
        <v>25476</v>
      </c>
      <c r="G24" s="31">
        <v>0</v>
      </c>
      <c r="H24" s="31">
        <v>512</v>
      </c>
      <c r="I24" s="31">
        <v>11628</v>
      </c>
      <c r="J24" s="31">
        <v>23269</v>
      </c>
      <c r="K24" s="31">
        <v>331667</v>
      </c>
      <c r="L24" s="31">
        <v>38776</v>
      </c>
      <c r="M24" s="31">
        <v>647</v>
      </c>
      <c r="N24" s="31">
        <v>16243</v>
      </c>
      <c r="O24" s="31">
        <v>350680</v>
      </c>
      <c r="P24" s="31">
        <v>11939</v>
      </c>
      <c r="Q24" s="31">
        <f t="shared" si="3"/>
        <v>922058</v>
      </c>
      <c r="R24" s="32"/>
    </row>
    <row r="25" spans="1:19" s="3" customFormat="1" ht="14.1" customHeight="1" x14ac:dyDescent="0.25">
      <c r="A25" s="33" t="s">
        <v>8</v>
      </c>
      <c r="B25" s="34">
        <v>48791</v>
      </c>
      <c r="C25" s="34">
        <v>19764</v>
      </c>
      <c r="D25" s="34">
        <v>65182</v>
      </c>
      <c r="E25" s="34">
        <v>0</v>
      </c>
      <c r="F25" s="34">
        <v>36309</v>
      </c>
      <c r="G25" s="34">
        <v>0</v>
      </c>
      <c r="H25" s="34">
        <v>17491</v>
      </c>
      <c r="I25" s="34">
        <v>53750</v>
      </c>
      <c r="J25" s="34">
        <v>26690</v>
      </c>
      <c r="K25" s="34">
        <v>302201</v>
      </c>
      <c r="L25" s="34">
        <v>66812</v>
      </c>
      <c r="M25" s="34">
        <v>3045</v>
      </c>
      <c r="N25" s="34">
        <v>18398</v>
      </c>
      <c r="O25" s="34">
        <v>365608</v>
      </c>
      <c r="P25" s="34">
        <v>27755</v>
      </c>
      <c r="Q25" s="34">
        <f t="shared" si="3"/>
        <v>1051796</v>
      </c>
      <c r="R25" s="32"/>
      <c r="S25" s="35"/>
    </row>
    <row r="26" spans="1:19" s="3" customFormat="1" ht="14.1" customHeight="1" x14ac:dyDescent="0.25">
      <c r="A26" s="30" t="s">
        <v>9</v>
      </c>
      <c r="B26" s="31">
        <v>24054</v>
      </c>
      <c r="C26" s="31">
        <v>10768</v>
      </c>
      <c r="D26" s="31">
        <v>41080</v>
      </c>
      <c r="E26" s="31">
        <v>0</v>
      </c>
      <c r="F26" s="31">
        <v>21415</v>
      </c>
      <c r="G26" s="31">
        <v>0</v>
      </c>
      <c r="H26" s="31">
        <v>4475</v>
      </c>
      <c r="I26" s="31">
        <v>26778</v>
      </c>
      <c r="J26" s="31">
        <v>11824</v>
      </c>
      <c r="K26" s="31">
        <v>144362</v>
      </c>
      <c r="L26" s="31">
        <v>35749</v>
      </c>
      <c r="M26" s="31">
        <v>1441</v>
      </c>
      <c r="N26" s="31">
        <v>13459</v>
      </c>
      <c r="O26" s="31">
        <v>162520</v>
      </c>
      <c r="P26" s="31">
        <v>17144</v>
      </c>
      <c r="Q26" s="31">
        <f t="shared" si="3"/>
        <v>515069</v>
      </c>
      <c r="R26" s="32"/>
    </row>
    <row r="27" spans="1:19" s="3" customFormat="1" ht="14.1" customHeight="1" x14ac:dyDescent="0.25">
      <c r="A27" s="33" t="s">
        <v>10</v>
      </c>
      <c r="B27" s="34">
        <v>8691</v>
      </c>
      <c r="C27" s="34">
        <v>33946</v>
      </c>
      <c r="D27" s="34">
        <v>7679</v>
      </c>
      <c r="E27" s="34">
        <v>0</v>
      </c>
      <c r="F27" s="34">
        <v>13086</v>
      </c>
      <c r="G27" s="34">
        <v>0</v>
      </c>
      <c r="H27" s="34">
        <v>4603</v>
      </c>
      <c r="I27" s="34">
        <v>21125</v>
      </c>
      <c r="J27" s="34">
        <v>5768</v>
      </c>
      <c r="K27" s="34">
        <v>49016</v>
      </c>
      <c r="L27" s="34">
        <v>28945</v>
      </c>
      <c r="M27" s="34">
        <v>1151</v>
      </c>
      <c r="N27" s="34">
        <v>8255</v>
      </c>
      <c r="O27" s="34">
        <v>54683</v>
      </c>
      <c r="P27" s="34">
        <v>13178</v>
      </c>
      <c r="Q27" s="34">
        <f t="shared" si="3"/>
        <v>250126</v>
      </c>
      <c r="R27" s="32"/>
      <c r="S27" s="35"/>
    </row>
    <row r="28" spans="1:19" s="3" customFormat="1" ht="14.1" customHeight="1" x14ac:dyDescent="0.25">
      <c r="A28" s="30" t="s">
        <v>11</v>
      </c>
      <c r="B28" s="31">
        <v>6529</v>
      </c>
      <c r="C28" s="31">
        <v>6464</v>
      </c>
      <c r="D28" s="31">
        <v>37977</v>
      </c>
      <c r="E28" s="31">
        <v>0</v>
      </c>
      <c r="F28" s="31">
        <v>13165</v>
      </c>
      <c r="G28" s="31">
        <v>0</v>
      </c>
      <c r="H28" s="31">
        <v>3936</v>
      </c>
      <c r="I28" s="31">
        <v>17990</v>
      </c>
      <c r="J28" s="31">
        <v>5019</v>
      </c>
      <c r="K28" s="31">
        <v>41244</v>
      </c>
      <c r="L28" s="31">
        <v>28686</v>
      </c>
      <c r="M28" s="31">
        <v>589</v>
      </c>
      <c r="N28" s="31">
        <v>7008</v>
      </c>
      <c r="O28" s="31">
        <v>28372</v>
      </c>
      <c r="P28" s="31">
        <v>10789</v>
      </c>
      <c r="Q28" s="31">
        <f t="shared" si="3"/>
        <v>207768</v>
      </c>
      <c r="R28" s="32"/>
    </row>
    <row r="29" spans="1:19" s="3" customFormat="1" ht="14.1" customHeight="1" x14ac:dyDescent="0.25">
      <c r="A29" s="33" t="s">
        <v>12</v>
      </c>
      <c r="B29" s="34">
        <v>5177</v>
      </c>
      <c r="C29" s="34">
        <v>5937</v>
      </c>
      <c r="D29" s="34">
        <v>29368</v>
      </c>
      <c r="E29" s="34">
        <v>0</v>
      </c>
      <c r="F29" s="34">
        <v>10109</v>
      </c>
      <c r="G29" s="34">
        <v>0</v>
      </c>
      <c r="H29" s="34">
        <v>2675</v>
      </c>
      <c r="I29" s="34">
        <v>15312</v>
      </c>
      <c r="J29" s="34">
        <v>4049</v>
      </c>
      <c r="K29" s="34">
        <v>36569</v>
      </c>
      <c r="L29" s="34">
        <v>27208</v>
      </c>
      <c r="M29" s="34">
        <v>932</v>
      </c>
      <c r="N29" s="34">
        <v>6280</v>
      </c>
      <c r="O29" s="34">
        <v>27398</v>
      </c>
      <c r="P29" s="34">
        <v>9121</v>
      </c>
      <c r="Q29" s="34">
        <f t="shared" si="3"/>
        <v>180135</v>
      </c>
      <c r="R29" s="32"/>
      <c r="S29" s="35"/>
    </row>
    <row r="30" spans="1:19" s="40" customFormat="1" ht="14.1" customHeight="1" thickBot="1" x14ac:dyDescent="0.3">
      <c r="A30" s="101" t="s">
        <v>0</v>
      </c>
      <c r="B30" s="102">
        <f>SUM(B18:B29)</f>
        <v>197937</v>
      </c>
      <c r="C30" s="102">
        <f t="shared" ref="C30:Q30" si="4">SUM(C18:C29)</f>
        <v>92970</v>
      </c>
      <c r="D30" s="102">
        <f t="shared" si="4"/>
        <v>227941</v>
      </c>
      <c r="E30" s="102">
        <f t="shared" si="4"/>
        <v>0</v>
      </c>
      <c r="F30" s="102">
        <f t="shared" si="4"/>
        <v>176431</v>
      </c>
      <c r="G30" s="102">
        <f t="shared" si="4"/>
        <v>0</v>
      </c>
      <c r="H30" s="102">
        <f t="shared" si="4"/>
        <v>33692</v>
      </c>
      <c r="I30" s="102">
        <f t="shared" si="4"/>
        <v>187987</v>
      </c>
      <c r="J30" s="102">
        <f t="shared" si="4"/>
        <v>76619</v>
      </c>
      <c r="K30" s="102">
        <f t="shared" si="4"/>
        <v>1221178</v>
      </c>
      <c r="L30" s="102">
        <f t="shared" si="4"/>
        <v>288011</v>
      </c>
      <c r="M30" s="102">
        <f t="shared" si="4"/>
        <v>7805</v>
      </c>
      <c r="N30" s="102">
        <f t="shared" si="4"/>
        <v>84646</v>
      </c>
      <c r="O30" s="102">
        <f t="shared" si="4"/>
        <v>1267846</v>
      </c>
      <c r="P30" s="102">
        <f t="shared" si="4"/>
        <v>94592</v>
      </c>
      <c r="Q30" s="102">
        <f t="shared" si="4"/>
        <v>3957655</v>
      </c>
      <c r="R30" s="39"/>
    </row>
    <row r="31" spans="1:19" s="40" customFormat="1" ht="14.1" customHeight="1" thickTop="1" x14ac:dyDescent="0.25">
      <c r="A31" s="41" t="str">
        <f>A15</f>
        <v>Tρέχον έτος</v>
      </c>
      <c r="B31" s="42">
        <f t="shared" ref="B31:Q31" si="5">SUM(B18:B23)</f>
        <v>46783</v>
      </c>
      <c r="C31" s="42">
        <f t="shared" si="5"/>
        <v>990</v>
      </c>
      <c r="D31" s="42">
        <f t="shared" si="5"/>
        <v>8447</v>
      </c>
      <c r="E31" s="42">
        <f t="shared" si="5"/>
        <v>0</v>
      </c>
      <c r="F31" s="42">
        <f t="shared" si="5"/>
        <v>56871</v>
      </c>
      <c r="G31" s="42">
        <f t="shared" si="5"/>
        <v>0</v>
      </c>
      <c r="H31" s="42">
        <f t="shared" si="5"/>
        <v>0</v>
      </c>
      <c r="I31" s="42">
        <f t="shared" si="5"/>
        <v>41404</v>
      </c>
      <c r="J31" s="42">
        <f t="shared" si="5"/>
        <v>0</v>
      </c>
      <c r="K31" s="42">
        <f t="shared" si="5"/>
        <v>316119</v>
      </c>
      <c r="L31" s="42">
        <f t="shared" si="5"/>
        <v>61835</v>
      </c>
      <c r="M31" s="42">
        <f t="shared" si="5"/>
        <v>0</v>
      </c>
      <c r="N31" s="42">
        <f t="shared" si="5"/>
        <v>15003</v>
      </c>
      <c r="O31" s="42">
        <f t="shared" si="5"/>
        <v>278585</v>
      </c>
      <c r="P31" s="42">
        <f t="shared" si="5"/>
        <v>4666</v>
      </c>
      <c r="Q31" s="42">
        <f t="shared" si="5"/>
        <v>830703</v>
      </c>
      <c r="R31" s="39"/>
      <c r="S31" s="43"/>
    </row>
    <row r="32" spans="1:19" s="3" customFormat="1" ht="14.1" customHeight="1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9" s="2" customFormat="1" ht="13.5" customHeight="1" x14ac:dyDescent="0.25">
      <c r="A33" s="26">
        <v>2019</v>
      </c>
      <c r="B33" s="27" t="str">
        <f>B2</f>
        <v>Nυμφαία</v>
      </c>
      <c r="C33" s="28" t="str">
        <f t="shared" ref="C33:Q33" si="6">C2</f>
        <v>Νίκη</v>
      </c>
      <c r="D33" s="28" t="str">
        <f t="shared" si="6"/>
        <v>Κρυσταλλoπηγή</v>
      </c>
      <c r="E33" s="28" t="str">
        <f t="shared" si="6"/>
        <v>Αγ. Κωνσταντίνος</v>
      </c>
      <c r="F33" s="29" t="str">
        <f t="shared" si="6"/>
        <v>Ορμένιο</v>
      </c>
      <c r="G33" s="27" t="str">
        <f t="shared" si="6"/>
        <v>Κυπρίνος</v>
      </c>
      <c r="H33" s="28" t="str">
        <f t="shared" si="6"/>
        <v>Καστανιές</v>
      </c>
      <c r="I33" s="28" t="str">
        <f t="shared" si="6"/>
        <v>Κήποι</v>
      </c>
      <c r="J33" s="28" t="str">
        <f t="shared" si="6"/>
        <v>Δοϊράνη</v>
      </c>
      <c r="K33" s="29" t="str">
        <f t="shared" si="6"/>
        <v>Εύζωνοι</v>
      </c>
      <c r="L33" s="27" t="str">
        <f t="shared" si="6"/>
        <v>Κακαβιά</v>
      </c>
      <c r="M33" s="28" t="str">
        <f t="shared" si="6"/>
        <v>Μέρτζανη</v>
      </c>
      <c r="N33" s="28" t="str">
        <f t="shared" si="6"/>
        <v>Εξοχή</v>
      </c>
      <c r="O33" s="28" t="str">
        <f t="shared" si="6"/>
        <v>Προμαχώνας</v>
      </c>
      <c r="P33" s="29" t="str">
        <f t="shared" si="6"/>
        <v>Σαγιάδα</v>
      </c>
      <c r="Q33" s="27" t="str">
        <f t="shared" si="6"/>
        <v>Σύνολο</v>
      </c>
    </row>
    <row r="34" spans="1:19" s="3" customFormat="1" ht="14.1" customHeight="1" x14ac:dyDescent="0.25">
      <c r="A34" s="30" t="s">
        <v>1</v>
      </c>
      <c r="B34" s="31">
        <v>70562</v>
      </c>
      <c r="C34" s="31">
        <v>17373</v>
      </c>
      <c r="D34" s="31">
        <v>67842</v>
      </c>
      <c r="E34" s="31">
        <v>2787</v>
      </c>
      <c r="F34" s="31">
        <v>14374</v>
      </c>
      <c r="G34" s="31">
        <v>4574</v>
      </c>
      <c r="H34" s="31">
        <v>10346</v>
      </c>
      <c r="I34" s="31">
        <v>33449</v>
      </c>
      <c r="J34" s="31">
        <v>6805</v>
      </c>
      <c r="K34" s="31">
        <v>53924</v>
      </c>
      <c r="L34" s="31">
        <v>73297</v>
      </c>
      <c r="M34" s="31">
        <v>1064</v>
      </c>
      <c r="N34" s="31">
        <v>9737</v>
      </c>
      <c r="O34" s="31">
        <v>78535</v>
      </c>
      <c r="P34" s="31">
        <v>16916</v>
      </c>
      <c r="Q34" s="31">
        <f>SUM(B34:P34)</f>
        <v>461585</v>
      </c>
      <c r="R34" s="32"/>
    </row>
    <row r="35" spans="1:19" s="3" customFormat="1" ht="14.1" customHeight="1" x14ac:dyDescent="0.25">
      <c r="A35" s="33" t="s">
        <v>2</v>
      </c>
      <c r="B35" s="34">
        <v>71819</v>
      </c>
      <c r="C35" s="34">
        <v>18378</v>
      </c>
      <c r="D35" s="34">
        <v>44352</v>
      </c>
      <c r="E35" s="34">
        <v>2796</v>
      </c>
      <c r="F35" s="34">
        <v>14036</v>
      </c>
      <c r="G35" s="34">
        <v>4433</v>
      </c>
      <c r="H35" s="34">
        <v>10720</v>
      </c>
      <c r="I35" s="34">
        <v>27494</v>
      </c>
      <c r="J35" s="34">
        <v>30363</v>
      </c>
      <c r="K35" s="34">
        <v>111084</v>
      </c>
      <c r="L35" s="34">
        <v>36927</v>
      </c>
      <c r="M35" s="34">
        <v>1196</v>
      </c>
      <c r="N35" s="34">
        <v>10958</v>
      </c>
      <c r="O35" s="34">
        <v>55360</v>
      </c>
      <c r="P35" s="34">
        <v>11365</v>
      </c>
      <c r="Q35" s="34">
        <f t="shared" ref="Q35:Q45" si="7">SUM(B35:P35)</f>
        <v>451281</v>
      </c>
      <c r="R35" s="32"/>
      <c r="S35" s="35"/>
    </row>
    <row r="36" spans="1:19" s="3" customFormat="1" ht="14.1" customHeight="1" x14ac:dyDescent="0.25">
      <c r="A36" s="30" t="s">
        <v>3</v>
      </c>
      <c r="B36" s="31">
        <v>100489</v>
      </c>
      <c r="C36" s="31">
        <v>22663</v>
      </c>
      <c r="D36" s="31">
        <v>3512</v>
      </c>
      <c r="E36" s="31">
        <v>5142</v>
      </c>
      <c r="F36" s="31">
        <v>19274</v>
      </c>
      <c r="G36" s="31">
        <v>6644</v>
      </c>
      <c r="H36" s="31">
        <v>15927</v>
      </c>
      <c r="I36" s="31">
        <v>45330</v>
      </c>
      <c r="J36" s="31">
        <v>11206</v>
      </c>
      <c r="K36" s="31">
        <v>83305</v>
      </c>
      <c r="L36" s="31">
        <v>50379</v>
      </c>
      <c r="M36" s="31">
        <v>1842</v>
      </c>
      <c r="N36" s="31">
        <v>13277</v>
      </c>
      <c r="O36" s="31">
        <v>62330</v>
      </c>
      <c r="P36" s="31">
        <v>13679</v>
      </c>
      <c r="Q36" s="31">
        <f t="shared" si="7"/>
        <v>454999</v>
      </c>
      <c r="R36" s="32"/>
    </row>
    <row r="37" spans="1:19" s="3" customFormat="1" ht="14.1" customHeight="1" x14ac:dyDescent="0.25">
      <c r="A37" s="33" t="s">
        <v>4</v>
      </c>
      <c r="B37" s="34">
        <v>111269</v>
      </c>
      <c r="C37" s="34">
        <v>23431</v>
      </c>
      <c r="D37" s="34">
        <v>68334</v>
      </c>
      <c r="E37" s="34">
        <v>5231</v>
      </c>
      <c r="F37" s="34">
        <v>18574</v>
      </c>
      <c r="G37" s="34">
        <v>7634</v>
      </c>
      <c r="H37" s="34">
        <v>16522</v>
      </c>
      <c r="I37" s="34">
        <v>57377</v>
      </c>
      <c r="J37" s="34">
        <v>12112</v>
      </c>
      <c r="K37" s="34">
        <v>115112</v>
      </c>
      <c r="L37" s="34">
        <v>58604</v>
      </c>
      <c r="M37" s="34">
        <v>2084</v>
      </c>
      <c r="N37" s="34">
        <v>15328</v>
      </c>
      <c r="O37" s="34">
        <v>134376</v>
      </c>
      <c r="P37" s="34">
        <v>16731</v>
      </c>
      <c r="Q37" s="34">
        <f t="shared" si="7"/>
        <v>662719</v>
      </c>
      <c r="R37" s="32"/>
      <c r="S37" s="35"/>
    </row>
    <row r="38" spans="1:19" s="3" customFormat="1" ht="14.1" customHeight="1" x14ac:dyDescent="0.25">
      <c r="A38" s="30" t="s">
        <v>5</v>
      </c>
      <c r="B38" s="31">
        <v>104695</v>
      </c>
      <c r="C38" s="31">
        <v>23431</v>
      </c>
      <c r="D38" s="31">
        <v>85198</v>
      </c>
      <c r="E38" s="31">
        <v>6212</v>
      </c>
      <c r="F38" s="31">
        <v>20023</v>
      </c>
      <c r="G38" s="31">
        <v>7889</v>
      </c>
      <c r="H38" s="31">
        <v>15149</v>
      </c>
      <c r="I38" s="31">
        <v>47839</v>
      </c>
      <c r="J38" s="31">
        <v>13111</v>
      </c>
      <c r="K38" s="31">
        <v>155012</v>
      </c>
      <c r="L38" s="31">
        <v>52036</v>
      </c>
      <c r="M38" s="31">
        <v>2476</v>
      </c>
      <c r="N38" s="31">
        <v>14904</v>
      </c>
      <c r="O38" s="31">
        <v>112979</v>
      </c>
      <c r="P38" s="31">
        <v>19413</v>
      </c>
      <c r="Q38" s="31">
        <f t="shared" si="7"/>
        <v>680367</v>
      </c>
      <c r="R38" s="32"/>
    </row>
    <row r="39" spans="1:19" s="3" customFormat="1" ht="14.1" customHeight="1" x14ac:dyDescent="0.25">
      <c r="A39" s="33" t="s">
        <v>6</v>
      </c>
      <c r="B39" s="34">
        <v>215209</v>
      </c>
      <c r="C39" s="34">
        <v>43951</v>
      </c>
      <c r="D39" s="34">
        <v>71853</v>
      </c>
      <c r="E39" s="34">
        <v>12538</v>
      </c>
      <c r="F39" s="34">
        <v>30958</v>
      </c>
      <c r="G39" s="34">
        <v>10110</v>
      </c>
      <c r="H39" s="34">
        <v>19116</v>
      </c>
      <c r="I39" s="34">
        <v>77454</v>
      </c>
      <c r="J39" s="34">
        <v>34197</v>
      </c>
      <c r="K39" s="34">
        <v>406021</v>
      </c>
      <c r="L39" s="34">
        <v>56767</v>
      </c>
      <c r="M39" s="34">
        <v>2318</v>
      </c>
      <c r="N39" s="34">
        <v>24069</v>
      </c>
      <c r="O39" s="34">
        <v>307120</v>
      </c>
      <c r="P39" s="34">
        <v>22276</v>
      </c>
      <c r="Q39" s="34">
        <f t="shared" si="7"/>
        <v>1333957</v>
      </c>
      <c r="R39" s="32"/>
      <c r="S39" s="35"/>
    </row>
    <row r="40" spans="1:19" s="3" customFormat="1" ht="14.1" customHeight="1" x14ac:dyDescent="0.25">
      <c r="A40" s="30" t="s">
        <v>7</v>
      </c>
      <c r="B40" s="31">
        <v>284090</v>
      </c>
      <c r="C40" s="31">
        <v>56929</v>
      </c>
      <c r="D40" s="31">
        <v>85687</v>
      </c>
      <c r="E40" s="31">
        <v>13048</v>
      </c>
      <c r="F40" s="31">
        <v>44808</v>
      </c>
      <c r="G40" s="31">
        <v>9026</v>
      </c>
      <c r="H40" s="31">
        <v>23597</v>
      </c>
      <c r="I40" s="31">
        <v>91070</v>
      </c>
      <c r="J40" s="31">
        <v>155723</v>
      </c>
      <c r="K40" s="31">
        <v>499279</v>
      </c>
      <c r="L40" s="31">
        <v>78783</v>
      </c>
      <c r="M40" s="31">
        <v>2855</v>
      </c>
      <c r="N40" s="31">
        <v>31270</v>
      </c>
      <c r="O40" s="31">
        <v>690219</v>
      </c>
      <c r="P40" s="31">
        <v>39198</v>
      </c>
      <c r="Q40" s="31">
        <f t="shared" si="7"/>
        <v>2105582</v>
      </c>
      <c r="R40" s="32"/>
    </row>
    <row r="41" spans="1:19" s="3" customFormat="1" ht="14.1" customHeight="1" x14ac:dyDescent="0.25">
      <c r="A41" s="33" t="s">
        <v>8</v>
      </c>
      <c r="B41" s="34">
        <v>321813</v>
      </c>
      <c r="C41" s="34">
        <v>71172</v>
      </c>
      <c r="D41" s="34">
        <v>113571</v>
      </c>
      <c r="E41" s="34">
        <v>16056</v>
      </c>
      <c r="F41" s="34">
        <v>31488</v>
      </c>
      <c r="G41" s="34">
        <v>8270</v>
      </c>
      <c r="H41" s="34">
        <v>65926</v>
      </c>
      <c r="I41" s="34">
        <v>206729</v>
      </c>
      <c r="J41" s="34">
        <v>70062</v>
      </c>
      <c r="K41" s="34">
        <v>479282</v>
      </c>
      <c r="L41" s="34">
        <v>121170</v>
      </c>
      <c r="M41" s="34">
        <v>4950</v>
      </c>
      <c r="N41" s="34">
        <v>28312</v>
      </c>
      <c r="O41" s="34">
        <v>896351</v>
      </c>
      <c r="P41" s="34">
        <v>52919</v>
      </c>
      <c r="Q41" s="34">
        <f t="shared" si="7"/>
        <v>2488071</v>
      </c>
      <c r="R41" s="32"/>
      <c r="S41" s="35"/>
    </row>
    <row r="42" spans="1:19" s="3" customFormat="1" ht="14.1" customHeight="1" x14ac:dyDescent="0.25">
      <c r="A42" s="30" t="s">
        <v>9</v>
      </c>
      <c r="B42" s="31">
        <v>170790</v>
      </c>
      <c r="C42" s="31">
        <v>41981</v>
      </c>
      <c r="D42" s="31">
        <v>92418</v>
      </c>
      <c r="E42" s="31">
        <v>10818</v>
      </c>
      <c r="F42" s="31">
        <v>24669</v>
      </c>
      <c r="G42" s="31">
        <v>6754</v>
      </c>
      <c r="H42" s="31">
        <v>26586</v>
      </c>
      <c r="I42" s="31">
        <v>91803</v>
      </c>
      <c r="J42" s="31">
        <v>27132</v>
      </c>
      <c r="K42" s="31">
        <v>290372</v>
      </c>
      <c r="L42" s="31">
        <v>70897</v>
      </c>
      <c r="M42" s="31">
        <v>2968</v>
      </c>
      <c r="N42" s="31">
        <v>29897</v>
      </c>
      <c r="O42" s="31">
        <v>700328</v>
      </c>
      <c r="P42" s="31">
        <v>28266</v>
      </c>
      <c r="Q42" s="31">
        <f t="shared" si="7"/>
        <v>1615679</v>
      </c>
      <c r="R42" s="32"/>
    </row>
    <row r="43" spans="1:19" s="3" customFormat="1" ht="14.1" customHeight="1" x14ac:dyDescent="0.25">
      <c r="A43" s="33" t="s">
        <v>10</v>
      </c>
      <c r="B43" s="34">
        <v>69148</v>
      </c>
      <c r="C43" s="34">
        <v>34246</v>
      </c>
      <c r="D43" s="34">
        <v>77831</v>
      </c>
      <c r="E43" s="34">
        <v>4358</v>
      </c>
      <c r="F43" s="34">
        <v>17922</v>
      </c>
      <c r="G43" s="34">
        <v>5608</v>
      </c>
      <c r="H43" s="34">
        <v>17097</v>
      </c>
      <c r="I43" s="34">
        <v>58845</v>
      </c>
      <c r="J43" s="34">
        <v>27933</v>
      </c>
      <c r="K43" s="34">
        <v>98336</v>
      </c>
      <c r="L43" s="34">
        <v>63683</v>
      </c>
      <c r="M43" s="34">
        <v>2592</v>
      </c>
      <c r="N43" s="34">
        <v>21205</v>
      </c>
      <c r="O43" s="34">
        <v>369742</v>
      </c>
      <c r="P43" s="34">
        <v>17163</v>
      </c>
      <c r="Q43" s="34">
        <f t="shared" si="7"/>
        <v>885709</v>
      </c>
      <c r="R43" s="32"/>
      <c r="S43" s="35"/>
    </row>
    <row r="44" spans="1:19" s="3" customFormat="1" ht="14.1" customHeight="1" x14ac:dyDescent="0.25">
      <c r="A44" s="30" t="s">
        <v>11</v>
      </c>
      <c r="B44" s="31">
        <v>57777</v>
      </c>
      <c r="C44" s="31">
        <v>20130</v>
      </c>
      <c r="D44" s="31">
        <v>76434</v>
      </c>
      <c r="E44" s="31">
        <v>3769</v>
      </c>
      <c r="F44" s="31">
        <v>17862</v>
      </c>
      <c r="G44" s="31">
        <v>5195</v>
      </c>
      <c r="H44" s="31">
        <v>17176</v>
      </c>
      <c r="I44" s="31">
        <v>46269</v>
      </c>
      <c r="J44" s="31">
        <v>10243</v>
      </c>
      <c r="K44" s="31">
        <v>66616</v>
      </c>
      <c r="L44" s="31">
        <v>60580</v>
      </c>
      <c r="M44" s="31">
        <v>2252</v>
      </c>
      <c r="N44" s="31">
        <v>14162</v>
      </c>
      <c r="O44" s="31">
        <v>197893</v>
      </c>
      <c r="P44" s="31">
        <v>18117</v>
      </c>
      <c r="Q44" s="31">
        <f t="shared" si="7"/>
        <v>614475</v>
      </c>
      <c r="R44" s="32"/>
    </row>
    <row r="45" spans="1:19" s="3" customFormat="1" ht="14.1" customHeight="1" x14ac:dyDescent="0.25">
      <c r="A45" s="33" t="s">
        <v>12</v>
      </c>
      <c r="B45" s="34">
        <v>65589</v>
      </c>
      <c r="C45" s="34">
        <v>28815</v>
      </c>
      <c r="D45" s="34">
        <v>60948</v>
      </c>
      <c r="E45" s="34">
        <v>4112</v>
      </c>
      <c r="F45" s="34">
        <v>18589</v>
      </c>
      <c r="G45" s="34">
        <v>5670</v>
      </c>
      <c r="H45" s="34">
        <v>18526</v>
      </c>
      <c r="I45" s="34">
        <v>46123</v>
      </c>
      <c r="J45" s="34">
        <v>10884</v>
      </c>
      <c r="K45" s="34">
        <v>79506</v>
      </c>
      <c r="L45" s="34">
        <v>59018</v>
      </c>
      <c r="M45" s="34">
        <v>1219</v>
      </c>
      <c r="N45" s="34">
        <v>18582</v>
      </c>
      <c r="O45" s="34">
        <v>151456</v>
      </c>
      <c r="P45" s="34">
        <v>19415</v>
      </c>
      <c r="Q45" s="34">
        <f t="shared" si="7"/>
        <v>588452</v>
      </c>
      <c r="R45" s="32"/>
      <c r="S45" s="35"/>
    </row>
    <row r="46" spans="1:19" s="40" customFormat="1" ht="14.1" customHeight="1" thickBot="1" x14ac:dyDescent="0.3">
      <c r="A46" s="101" t="s">
        <v>0</v>
      </c>
      <c r="B46" s="102">
        <f>SUM(B34:B45)</f>
        <v>1643250</v>
      </c>
      <c r="C46" s="102">
        <f t="shared" ref="C46:P46" si="8">SUM(C34:C45)</f>
        <v>402500</v>
      </c>
      <c r="D46" s="102">
        <f t="shared" si="8"/>
        <v>847980</v>
      </c>
      <c r="E46" s="102">
        <f t="shared" si="8"/>
        <v>86867</v>
      </c>
      <c r="F46" s="102">
        <f t="shared" si="8"/>
        <v>272577</v>
      </c>
      <c r="G46" s="102">
        <f t="shared" si="8"/>
        <v>81807</v>
      </c>
      <c r="H46" s="102">
        <f t="shared" si="8"/>
        <v>256688</v>
      </c>
      <c r="I46" s="102">
        <f t="shared" si="8"/>
        <v>829782</v>
      </c>
      <c r="J46" s="102">
        <f t="shared" si="8"/>
        <v>409771</v>
      </c>
      <c r="K46" s="102">
        <f t="shared" si="8"/>
        <v>2437849</v>
      </c>
      <c r="L46" s="102">
        <f t="shared" si="8"/>
        <v>782141</v>
      </c>
      <c r="M46" s="102">
        <f t="shared" si="8"/>
        <v>27816</v>
      </c>
      <c r="N46" s="102">
        <f t="shared" si="8"/>
        <v>231701</v>
      </c>
      <c r="O46" s="102">
        <f t="shared" si="8"/>
        <v>3756689</v>
      </c>
      <c r="P46" s="102">
        <f t="shared" si="8"/>
        <v>275458</v>
      </c>
      <c r="Q46" s="102">
        <f>SUM(Q34:Q45)</f>
        <v>12342876</v>
      </c>
      <c r="R46" s="39"/>
    </row>
    <row r="47" spans="1:19" s="40" customFormat="1" ht="14.1" customHeight="1" thickTop="1" x14ac:dyDescent="0.25">
      <c r="A47" s="41" t="str">
        <f>A15</f>
        <v>Tρέχον έτος</v>
      </c>
      <c r="B47" s="42">
        <f t="shared" ref="B47:Q47" si="9">SUM(B34:B39)</f>
        <v>674043</v>
      </c>
      <c r="C47" s="42">
        <f t="shared" si="9"/>
        <v>149227</v>
      </c>
      <c r="D47" s="42">
        <f t="shared" si="9"/>
        <v>341091</v>
      </c>
      <c r="E47" s="42">
        <f t="shared" si="9"/>
        <v>34706</v>
      </c>
      <c r="F47" s="42">
        <f t="shared" si="9"/>
        <v>117239</v>
      </c>
      <c r="G47" s="42">
        <f t="shared" si="9"/>
        <v>41284</v>
      </c>
      <c r="H47" s="42">
        <f t="shared" si="9"/>
        <v>87780</v>
      </c>
      <c r="I47" s="42">
        <f t="shared" si="9"/>
        <v>288943</v>
      </c>
      <c r="J47" s="42">
        <f t="shared" si="9"/>
        <v>107794</v>
      </c>
      <c r="K47" s="42">
        <f t="shared" si="9"/>
        <v>924458</v>
      </c>
      <c r="L47" s="42">
        <f t="shared" si="9"/>
        <v>328010</v>
      </c>
      <c r="M47" s="42">
        <f t="shared" si="9"/>
        <v>10980</v>
      </c>
      <c r="N47" s="42">
        <f t="shared" si="9"/>
        <v>88273</v>
      </c>
      <c r="O47" s="42">
        <f t="shared" si="9"/>
        <v>750700</v>
      </c>
      <c r="P47" s="42">
        <f t="shared" si="9"/>
        <v>100380</v>
      </c>
      <c r="Q47" s="42">
        <f t="shared" si="9"/>
        <v>4044908</v>
      </c>
      <c r="R47" s="39"/>
      <c r="S47" s="43"/>
    </row>
    <row r="48" spans="1:19" s="3" customFormat="1" ht="14.1" customHeight="1" x14ac:dyDescent="0.25">
      <c r="A48" s="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9" s="2" customFormat="1" ht="13.5" customHeight="1" x14ac:dyDescent="0.25">
      <c r="A49" s="26" t="s">
        <v>79</v>
      </c>
      <c r="B49" s="27" t="str">
        <f>B2</f>
        <v>Nυμφαία</v>
      </c>
      <c r="C49" s="28" t="str">
        <f t="shared" ref="C49:Q49" si="10">C2</f>
        <v>Νίκη</v>
      </c>
      <c r="D49" s="28" t="str">
        <f t="shared" si="10"/>
        <v>Κρυσταλλoπηγή</v>
      </c>
      <c r="E49" s="28" t="str">
        <f t="shared" si="10"/>
        <v>Αγ. Κωνσταντίνος</v>
      </c>
      <c r="F49" s="29" t="str">
        <f t="shared" si="10"/>
        <v>Ορμένιο</v>
      </c>
      <c r="G49" s="27" t="str">
        <f t="shared" si="10"/>
        <v>Κυπρίνος</v>
      </c>
      <c r="H49" s="28" t="str">
        <f t="shared" si="10"/>
        <v>Καστανιές</v>
      </c>
      <c r="I49" s="28" t="str">
        <f t="shared" si="10"/>
        <v>Κήποι</v>
      </c>
      <c r="J49" s="28" t="str">
        <f t="shared" si="10"/>
        <v>Δοϊράνη</v>
      </c>
      <c r="K49" s="29" t="str">
        <f t="shared" si="10"/>
        <v>Εύζωνοι</v>
      </c>
      <c r="L49" s="27" t="str">
        <f t="shared" si="10"/>
        <v>Κακαβιά</v>
      </c>
      <c r="M49" s="28" t="str">
        <f t="shared" si="10"/>
        <v>Μέρτζανη</v>
      </c>
      <c r="N49" s="28" t="str">
        <f t="shared" si="10"/>
        <v>Εξοχή</v>
      </c>
      <c r="O49" s="28" t="str">
        <f t="shared" si="10"/>
        <v>Προμαχώνας</v>
      </c>
      <c r="P49" s="29" t="str">
        <f t="shared" si="10"/>
        <v>Σαγιάδα</v>
      </c>
      <c r="Q49" s="27" t="str">
        <f t="shared" si="10"/>
        <v>Σύνολο</v>
      </c>
    </row>
    <row r="50" spans="1:19" s="3" customFormat="1" ht="14.1" customHeight="1" x14ac:dyDescent="0.25">
      <c r="A50" s="30" t="s">
        <v>1</v>
      </c>
      <c r="B50" s="45">
        <f>IF(B18=0,"",(B3/B18 -1))</f>
        <v>2.9543973941368078</v>
      </c>
      <c r="C50" s="45">
        <f t="shared" ref="C50:Q50" si="11">IF(C18=0,"",(C3/C18 -1))</f>
        <v>21.310679611650485</v>
      </c>
      <c r="D50" s="45" t="str">
        <f t="shared" si="11"/>
        <v/>
      </c>
      <c r="E50" s="45" t="str">
        <f t="shared" si="11"/>
        <v/>
      </c>
      <c r="F50" s="45">
        <f t="shared" si="11"/>
        <v>0.29698524695317507</v>
      </c>
      <c r="G50" s="45" t="str">
        <f t="shared" si="11"/>
        <v/>
      </c>
      <c r="H50" s="45" t="str">
        <f t="shared" si="11"/>
        <v/>
      </c>
      <c r="I50" s="45">
        <f t="shared" si="11"/>
        <v>0.82185605471786105</v>
      </c>
      <c r="J50" s="45" t="str">
        <f t="shared" si="11"/>
        <v/>
      </c>
      <c r="K50" s="45">
        <f t="shared" si="11"/>
        <v>6.7260873153420775E-2</v>
      </c>
      <c r="L50" s="45">
        <f t="shared" si="11"/>
        <v>2.0234613530451551</v>
      </c>
      <c r="M50" s="45" t="str">
        <f t="shared" si="11"/>
        <v/>
      </c>
      <c r="N50" s="45">
        <f t="shared" si="11"/>
        <v>1.8798283261802573</v>
      </c>
      <c r="O50" s="45">
        <f t="shared" si="11"/>
        <v>0.3644920061887571</v>
      </c>
      <c r="P50" s="45" t="str">
        <f t="shared" si="11"/>
        <v/>
      </c>
      <c r="Q50" s="45">
        <f t="shared" si="11"/>
        <v>1.5242631868376857</v>
      </c>
      <c r="R50" s="32"/>
    </row>
    <row r="51" spans="1:19" s="3" customFormat="1" ht="14.1" customHeight="1" x14ac:dyDescent="0.25">
      <c r="A51" s="33" t="s">
        <v>2</v>
      </c>
      <c r="B51" s="46">
        <f t="shared" ref="B51:Q55" si="12">IF(B19=0,"",(B4/B19 -1))</f>
        <v>4.5537583254043765</v>
      </c>
      <c r="C51" s="46">
        <f t="shared" si="12"/>
        <v>35.222222222222221</v>
      </c>
      <c r="D51" s="46" t="str">
        <f t="shared" si="12"/>
        <v/>
      </c>
      <c r="E51" s="46" t="str">
        <f t="shared" si="12"/>
        <v/>
      </c>
      <c r="F51" s="46">
        <f t="shared" si="12"/>
        <v>0.37037037037037046</v>
      </c>
      <c r="G51" s="46" t="str">
        <f t="shared" si="12"/>
        <v/>
      </c>
      <c r="H51" s="46" t="str">
        <f t="shared" si="12"/>
        <v/>
      </c>
      <c r="I51" s="46">
        <f t="shared" si="12"/>
        <v>1.1309667673716013</v>
      </c>
      <c r="J51" s="46" t="str">
        <f t="shared" si="12"/>
        <v/>
      </c>
      <c r="K51" s="46">
        <f t="shared" si="12"/>
        <v>-0.67398891398070204</v>
      </c>
      <c r="L51" s="46">
        <f t="shared" si="12"/>
        <v>1.6447071466953251</v>
      </c>
      <c r="M51" s="46" t="str">
        <f t="shared" si="12"/>
        <v/>
      </c>
      <c r="N51" s="46">
        <f t="shared" si="12"/>
        <v>2.0753353973168216</v>
      </c>
      <c r="O51" s="46">
        <f t="shared" si="12"/>
        <v>0.63147743345763141</v>
      </c>
      <c r="P51" s="46" t="str">
        <f t="shared" si="12"/>
        <v/>
      </c>
      <c r="Q51" s="46">
        <f t="shared" si="12"/>
        <v>1.6436654831155098</v>
      </c>
      <c r="R51" s="32"/>
      <c r="S51" s="35"/>
    </row>
    <row r="52" spans="1:19" s="3" customFormat="1" ht="14.1" customHeight="1" x14ac:dyDescent="0.25">
      <c r="A52" s="30" t="s">
        <v>3</v>
      </c>
      <c r="B52" s="45">
        <f t="shared" si="12"/>
        <v>5.438808373590982</v>
      </c>
      <c r="C52" s="45">
        <f t="shared" si="12"/>
        <v>42.981012658227847</v>
      </c>
      <c r="D52" s="45" t="str">
        <f t="shared" si="12"/>
        <v/>
      </c>
      <c r="E52" s="45" t="str">
        <f t="shared" si="12"/>
        <v/>
      </c>
      <c r="F52" s="45">
        <f t="shared" si="12"/>
        <v>0.81569055414089964</v>
      </c>
      <c r="G52" s="45" t="str">
        <f t="shared" si="12"/>
        <v/>
      </c>
      <c r="H52" s="45" t="str">
        <f t="shared" si="12"/>
        <v/>
      </c>
      <c r="I52" s="45">
        <f t="shared" si="12"/>
        <v>1.4680387409200968</v>
      </c>
      <c r="J52" s="45" t="str">
        <f t="shared" si="12"/>
        <v/>
      </c>
      <c r="K52" s="45">
        <f t="shared" si="12"/>
        <v>1.3207516428610222</v>
      </c>
      <c r="L52" s="45">
        <f t="shared" si="12"/>
        <v>2.4839487235674373</v>
      </c>
      <c r="M52" s="45" t="str">
        <f t="shared" si="12"/>
        <v/>
      </c>
      <c r="N52" s="45">
        <f t="shared" si="12"/>
        <v>2.6822018348623855</v>
      </c>
      <c r="O52" s="45">
        <f t="shared" si="12"/>
        <v>1.1607544219681425</v>
      </c>
      <c r="P52" s="45" t="str">
        <f t="shared" si="12"/>
        <v/>
      </c>
      <c r="Q52" s="45">
        <f t="shared" si="12"/>
        <v>2.4670299251143679</v>
      </c>
      <c r="R52" s="32"/>
    </row>
    <row r="53" spans="1:19" s="3" customFormat="1" ht="14.1" customHeight="1" x14ac:dyDescent="0.25">
      <c r="A53" s="33" t="s">
        <v>4</v>
      </c>
      <c r="B53" s="46">
        <f t="shared" si="12"/>
        <v>3.3809705769965612</v>
      </c>
      <c r="C53" s="46">
        <f t="shared" si="12"/>
        <v>67.87341772151899</v>
      </c>
      <c r="D53" s="46" t="str">
        <f t="shared" si="12"/>
        <v/>
      </c>
      <c r="E53" s="46" t="str">
        <f t="shared" si="12"/>
        <v/>
      </c>
      <c r="F53" s="46">
        <f t="shared" si="12"/>
        <v>1.7327288428324699</v>
      </c>
      <c r="G53" s="46" t="str">
        <f t="shared" si="12"/>
        <v/>
      </c>
      <c r="H53" s="46" t="str">
        <f t="shared" si="12"/>
        <v/>
      </c>
      <c r="I53" s="46">
        <f t="shared" si="12"/>
        <v>7.0934256055363409E-2</v>
      </c>
      <c r="J53" s="46" t="str">
        <f t="shared" si="12"/>
        <v/>
      </c>
      <c r="K53" s="46">
        <f t="shared" si="12"/>
        <v>2.7309487521432656</v>
      </c>
      <c r="L53" s="46">
        <f t="shared" si="12"/>
        <v>3.5216033315981257</v>
      </c>
      <c r="M53" s="46" t="str">
        <f t="shared" si="12"/>
        <v/>
      </c>
      <c r="N53" s="46">
        <f t="shared" si="12"/>
        <v>3.3350290697674421</v>
      </c>
      <c r="O53" s="46">
        <f t="shared" si="12"/>
        <v>1.0034791252485089</v>
      </c>
      <c r="P53" s="46" t="str">
        <f t="shared" si="12"/>
        <v/>
      </c>
      <c r="Q53" s="46">
        <f t="shared" si="12"/>
        <v>3.0875415707342029</v>
      </c>
      <c r="R53" s="32"/>
      <c r="S53" s="35"/>
    </row>
    <row r="54" spans="1:19" s="3" customFormat="1" ht="14.1" customHeight="1" x14ac:dyDescent="0.25">
      <c r="A54" s="30" t="s">
        <v>5</v>
      </c>
      <c r="B54" s="45">
        <f t="shared" si="12"/>
        <v>1.7568360883670633</v>
      </c>
      <c r="C54" s="45">
        <f t="shared" si="12"/>
        <v>126.56149732620321</v>
      </c>
      <c r="D54" s="45">
        <f t="shared" si="12"/>
        <v>33.349357182783677</v>
      </c>
      <c r="E54" s="45" t="str">
        <f t="shared" si="12"/>
        <v/>
      </c>
      <c r="F54" s="45">
        <f t="shared" si="12"/>
        <v>2.0974952868300565</v>
      </c>
      <c r="G54" s="45" t="str">
        <f t="shared" si="12"/>
        <v/>
      </c>
      <c r="H54" s="45" t="str">
        <f t="shared" si="12"/>
        <v/>
      </c>
      <c r="I54" s="45">
        <f t="shared" si="12"/>
        <v>5.9188056574122578</v>
      </c>
      <c r="J54" s="45" t="str">
        <f t="shared" si="12"/>
        <v/>
      </c>
      <c r="K54" s="45">
        <f t="shared" si="12"/>
        <v>2.2622559072670532</v>
      </c>
      <c r="L54" s="45">
        <f t="shared" si="12"/>
        <v>8.1887863733144073</v>
      </c>
      <c r="M54" s="45" t="str">
        <f t="shared" si="12"/>
        <v/>
      </c>
      <c r="N54" s="45">
        <f t="shared" si="12"/>
        <v>5.2886103943973461</v>
      </c>
      <c r="O54" s="45">
        <f t="shared" si="12"/>
        <v>0.48680615338548483</v>
      </c>
      <c r="P54" s="45" t="str">
        <f t="shared" si="12"/>
        <v/>
      </c>
      <c r="Q54" s="45">
        <f t="shared" si="12"/>
        <v>3.0148979994921135</v>
      </c>
      <c r="R54" s="32"/>
    </row>
    <row r="55" spans="1:19" s="3" customFormat="1" ht="14.1" customHeight="1" x14ac:dyDescent="0.25">
      <c r="A55" s="33" t="s">
        <v>6</v>
      </c>
      <c r="B55" s="46">
        <f t="shared" si="12"/>
        <v>1.2290089619768554</v>
      </c>
      <c r="C55" s="46">
        <f t="shared" si="12"/>
        <v>142.00865800865802</v>
      </c>
      <c r="D55" s="46">
        <f t="shared" si="12"/>
        <v>7.0693902072694499</v>
      </c>
      <c r="E55" s="46" t="str">
        <f t="shared" si="12"/>
        <v/>
      </c>
      <c r="F55" s="46">
        <f t="shared" si="12"/>
        <v>1.8855604961385444</v>
      </c>
      <c r="G55" s="46" t="str">
        <f t="shared" si="12"/>
        <v/>
      </c>
      <c r="H55" s="46" t="str">
        <f t="shared" si="12"/>
        <v/>
      </c>
      <c r="I55" s="46">
        <f t="shared" si="12"/>
        <v>5.1371836295099627</v>
      </c>
      <c r="J55" s="46" t="str">
        <f t="shared" si="12"/>
        <v/>
      </c>
      <c r="K55" s="46">
        <f t="shared" si="12"/>
        <v>0.96462573962777398</v>
      </c>
      <c r="L55" s="46">
        <f t="shared" si="12"/>
        <v>1.4396496350364965</v>
      </c>
      <c r="M55" s="46" t="str">
        <f t="shared" si="12"/>
        <v/>
      </c>
      <c r="N55" s="46">
        <f t="shared" si="12"/>
        <v>6.6505608283002591</v>
      </c>
      <c r="O55" s="46">
        <f t="shared" si="12"/>
        <v>0.20747880729592794</v>
      </c>
      <c r="P55" s="46">
        <f t="shared" si="12"/>
        <v>3.0829404200600088</v>
      </c>
      <c r="Q55" s="46">
        <f t="shared" si="12"/>
        <v>1.2135821834172269</v>
      </c>
      <c r="R55" s="32"/>
      <c r="S55" s="35"/>
    </row>
    <row r="56" spans="1:19" s="3" customFormat="1" ht="14.1" customHeight="1" x14ac:dyDescent="0.25">
      <c r="A56" s="30" t="s">
        <v>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32"/>
    </row>
    <row r="57" spans="1:19" s="3" customFormat="1" ht="14.1" customHeight="1" x14ac:dyDescent="0.25">
      <c r="A57" s="33" t="s">
        <v>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32"/>
      <c r="S57" s="35"/>
    </row>
    <row r="58" spans="1:19" s="3" customFormat="1" ht="14.1" customHeight="1" x14ac:dyDescent="0.25">
      <c r="A58" s="30" t="s">
        <v>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32"/>
    </row>
    <row r="59" spans="1:19" s="3" customFormat="1" ht="14.1" customHeight="1" x14ac:dyDescent="0.25">
      <c r="A59" s="33" t="s">
        <v>10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32"/>
      <c r="S59" s="35"/>
    </row>
    <row r="60" spans="1:19" s="3" customFormat="1" ht="14.1" customHeight="1" x14ac:dyDescent="0.25">
      <c r="A60" s="30" t="s">
        <v>11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32"/>
    </row>
    <row r="61" spans="1:19" s="3" customFormat="1" ht="14.1" customHeight="1" thickBot="1" x14ac:dyDescent="0.3">
      <c r="A61" s="99" t="s">
        <v>12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32"/>
      <c r="S61" s="35"/>
    </row>
    <row r="62" spans="1:19" s="40" customFormat="1" ht="14.1" customHeight="1" thickTop="1" x14ac:dyDescent="0.25">
      <c r="A62" s="38" t="str">
        <f>A15</f>
        <v>Tρέχον έτος</v>
      </c>
      <c r="B62" s="47">
        <f>IF(B31=0,"",(B15/B31 -1))</f>
        <v>1.6428403479896545</v>
      </c>
      <c r="C62" s="47">
        <f t="shared" ref="C62:Q62" si="13">IF(C31=0,"",(C15/C31 -1))</f>
        <v>82.393939393939391</v>
      </c>
      <c r="D62" s="47">
        <f t="shared" si="13"/>
        <v>30.997040369361905</v>
      </c>
      <c r="E62" s="47" t="str">
        <f t="shared" si="13"/>
        <v/>
      </c>
      <c r="F62" s="47">
        <f t="shared" si="13"/>
        <v>1.3869986460586241</v>
      </c>
      <c r="G62" s="47" t="str">
        <f t="shared" si="13"/>
        <v/>
      </c>
      <c r="H62" s="47" t="str">
        <f t="shared" si="13"/>
        <v/>
      </c>
      <c r="I62" s="47">
        <f t="shared" si="13"/>
        <v>2.3535890252149549</v>
      </c>
      <c r="J62" s="47" t="str">
        <f t="shared" si="13"/>
        <v/>
      </c>
      <c r="K62" s="47">
        <f t="shared" si="13"/>
        <v>1.1378278433121705</v>
      </c>
      <c r="L62" s="47">
        <f t="shared" si="13"/>
        <v>2.5269184119026442</v>
      </c>
      <c r="M62" s="47" t="str">
        <f t="shared" si="13"/>
        <v/>
      </c>
      <c r="N62" s="47">
        <f t="shared" si="13"/>
        <v>4.0397920415916815</v>
      </c>
      <c r="O62" s="47">
        <f t="shared" si="13"/>
        <v>0.44398657501301209</v>
      </c>
      <c r="P62" s="47">
        <f t="shared" si="13"/>
        <v>16.56558079725675</v>
      </c>
      <c r="Q62" s="47">
        <f t="shared" si="13"/>
        <v>1.8603484037014431</v>
      </c>
      <c r="R62" s="39"/>
    </row>
    <row r="63" spans="1:19" s="3" customFormat="1" ht="14.1" customHeight="1" x14ac:dyDescent="0.25">
      <c r="A63" s="6"/>
      <c r="B63" s="48"/>
      <c r="C63" s="48"/>
      <c r="D63" s="4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9" s="2" customFormat="1" ht="13.5" customHeight="1" x14ac:dyDescent="0.25">
      <c r="A64" s="26" t="s">
        <v>80</v>
      </c>
      <c r="B64" s="27" t="str">
        <f>B2</f>
        <v>Nυμφαία</v>
      </c>
      <c r="C64" s="28" t="str">
        <f t="shared" ref="C64:Q64" si="14">C2</f>
        <v>Νίκη</v>
      </c>
      <c r="D64" s="28" t="str">
        <f t="shared" si="14"/>
        <v>Κρυσταλλoπηγή</v>
      </c>
      <c r="E64" s="28" t="str">
        <f t="shared" si="14"/>
        <v>Αγ. Κωνσταντίνος</v>
      </c>
      <c r="F64" s="29" t="str">
        <f t="shared" si="14"/>
        <v>Ορμένιο</v>
      </c>
      <c r="G64" s="27" t="str">
        <f t="shared" si="14"/>
        <v>Κυπρίνος</v>
      </c>
      <c r="H64" s="28" t="str">
        <f t="shared" si="14"/>
        <v>Καστανιές</v>
      </c>
      <c r="I64" s="28" t="str">
        <f t="shared" si="14"/>
        <v>Κήποι</v>
      </c>
      <c r="J64" s="28" t="str">
        <f t="shared" si="14"/>
        <v>Δοϊράνη</v>
      </c>
      <c r="K64" s="29" t="str">
        <f t="shared" si="14"/>
        <v>Εύζωνοι</v>
      </c>
      <c r="L64" s="27" t="str">
        <f t="shared" si="14"/>
        <v>Κακαβιά</v>
      </c>
      <c r="M64" s="28" t="str">
        <f t="shared" si="14"/>
        <v>Μέρτζανη</v>
      </c>
      <c r="N64" s="28" t="str">
        <f t="shared" si="14"/>
        <v>Εξοχή</v>
      </c>
      <c r="O64" s="28" t="str">
        <f t="shared" si="14"/>
        <v>Προμαχώνας</v>
      </c>
      <c r="P64" s="29" t="str">
        <f t="shared" si="14"/>
        <v>Σαγιάδα</v>
      </c>
      <c r="Q64" s="27" t="str">
        <f t="shared" si="14"/>
        <v>Σύνολο</v>
      </c>
    </row>
    <row r="65" spans="1:19" s="3" customFormat="1" ht="14.1" customHeight="1" x14ac:dyDescent="0.25">
      <c r="A65" s="30" t="s">
        <v>1</v>
      </c>
      <c r="B65" s="45">
        <f>IF(B34=0,"",(B3/B34 -1))</f>
        <v>-0.94838581672855082</v>
      </c>
      <c r="C65" s="45">
        <f t="shared" ref="C65:Q65" si="15">IF(C34=0,"",(C3/C34 -1))</f>
        <v>-0.86772578138490764</v>
      </c>
      <c r="D65" s="45">
        <f t="shared" si="15"/>
        <v>-0.40165384275227733</v>
      </c>
      <c r="E65" s="45">
        <f t="shared" si="15"/>
        <v>-1</v>
      </c>
      <c r="F65" s="45">
        <f t="shared" si="15"/>
        <v>-0.43731737860025044</v>
      </c>
      <c r="G65" s="45">
        <f t="shared" si="15"/>
        <v>-1</v>
      </c>
      <c r="H65" s="45">
        <f t="shared" si="15"/>
        <v>-0.90953025323796632</v>
      </c>
      <c r="I65" s="45">
        <f t="shared" si="15"/>
        <v>-0.64961583305928428</v>
      </c>
      <c r="J65" s="45">
        <f t="shared" si="15"/>
        <v>-0.49419544452608377</v>
      </c>
      <c r="K65" s="45">
        <f t="shared" si="15"/>
        <v>-0.52036199095022617</v>
      </c>
      <c r="L65" s="45">
        <f t="shared" si="15"/>
        <v>-0.48660927459514036</v>
      </c>
      <c r="M65" s="45">
        <f t="shared" si="15"/>
        <v>-0.18515037593984962</v>
      </c>
      <c r="N65" s="45">
        <f t="shared" si="15"/>
        <v>-0.58652562390880147</v>
      </c>
      <c r="O65" s="45">
        <f t="shared" si="15"/>
        <v>-0.73048959062838226</v>
      </c>
      <c r="P65" s="45">
        <f t="shared" si="15"/>
        <v>-0.43438165050839439</v>
      </c>
      <c r="Q65" s="45">
        <f t="shared" si="15"/>
        <v>-0.63205043491447943</v>
      </c>
      <c r="R65" s="32"/>
    </row>
    <row r="66" spans="1:19" s="3" customFormat="1" ht="14.1" customHeight="1" x14ac:dyDescent="0.25">
      <c r="A66" s="33" t="s">
        <v>2</v>
      </c>
      <c r="B66" s="46">
        <f t="shared" ref="B66:Q70" si="16">IF(B35=0,"",(B4/B35 -1))</f>
        <v>-0.91872624235926426</v>
      </c>
      <c r="C66" s="46">
        <f t="shared" si="16"/>
        <v>-0.69844379148982472</v>
      </c>
      <c r="D66" s="46">
        <f t="shared" si="16"/>
        <v>-0.35610569985569984</v>
      </c>
      <c r="E66" s="46">
        <f t="shared" si="16"/>
        <v>-1</v>
      </c>
      <c r="F66" s="46">
        <f t="shared" si="16"/>
        <v>-0.29616699914505562</v>
      </c>
      <c r="G66" s="46">
        <f t="shared" si="16"/>
        <v>-1</v>
      </c>
      <c r="H66" s="46">
        <f t="shared" si="16"/>
        <v>-0.83535447761194026</v>
      </c>
      <c r="I66" s="46">
        <f t="shared" si="16"/>
        <v>-0.48690623408743727</v>
      </c>
      <c r="J66" s="46">
        <f t="shared" si="16"/>
        <v>0.17211737970556262</v>
      </c>
      <c r="K66" s="46">
        <f t="shared" si="16"/>
        <v>-0.92852255950451912</v>
      </c>
      <c r="L66" s="46">
        <f t="shared" si="16"/>
        <v>-0.33357705743764721</v>
      </c>
      <c r="M66" s="46">
        <f t="shared" si="16"/>
        <v>-0.36287625418060199</v>
      </c>
      <c r="N66" s="46">
        <f t="shared" si="16"/>
        <v>-0.45610512867311548</v>
      </c>
      <c r="O66" s="46">
        <f t="shared" si="16"/>
        <v>-0.54161849710982657</v>
      </c>
      <c r="P66" s="46">
        <f t="shared" si="16"/>
        <v>-0.20395952485701718</v>
      </c>
      <c r="Q66" s="46">
        <f t="shared" si="16"/>
        <v>-0.61227926724147475</v>
      </c>
      <c r="R66" s="32"/>
      <c r="S66" s="35"/>
    </row>
    <row r="67" spans="1:19" s="3" customFormat="1" ht="14.1" customHeight="1" x14ac:dyDescent="0.25">
      <c r="A67" s="30" t="s">
        <v>3</v>
      </c>
      <c r="B67" s="45">
        <f t="shared" si="16"/>
        <v>-0.92041915035476518</v>
      </c>
      <c r="C67" s="45">
        <f t="shared" si="16"/>
        <v>-0.69337686978775981</v>
      </c>
      <c r="D67" s="45">
        <f t="shared" si="16"/>
        <v>9.7525626423690213</v>
      </c>
      <c r="E67" s="45">
        <f t="shared" si="16"/>
        <v>-1</v>
      </c>
      <c r="F67" s="45">
        <f t="shared" si="16"/>
        <v>-0.22309847462903398</v>
      </c>
      <c r="G67" s="45">
        <f t="shared" si="16"/>
        <v>-1</v>
      </c>
      <c r="H67" s="45">
        <f t="shared" si="16"/>
        <v>-0.8808312927732781</v>
      </c>
      <c r="I67" s="45">
        <f t="shared" si="16"/>
        <v>-0.55027575557026254</v>
      </c>
      <c r="J67" s="45">
        <f t="shared" si="16"/>
        <v>-0.46091379618061756</v>
      </c>
      <c r="K67" s="45">
        <f t="shared" si="16"/>
        <v>-0.48704159414200832</v>
      </c>
      <c r="L67" s="45">
        <f t="shared" si="16"/>
        <v>-0.36882431171718377</v>
      </c>
      <c r="M67" s="45">
        <f t="shared" si="16"/>
        <v>-0.32899022801302935</v>
      </c>
      <c r="N67" s="45">
        <f t="shared" si="16"/>
        <v>-0.24425698576485655</v>
      </c>
      <c r="O67" s="45">
        <f t="shared" si="16"/>
        <v>-0.29051820952992136</v>
      </c>
      <c r="P67" s="45">
        <f t="shared" si="16"/>
        <v>-0.12712917610936469</v>
      </c>
      <c r="Q67" s="45">
        <f t="shared" si="16"/>
        <v>-0.47698786151178352</v>
      </c>
      <c r="R67" s="32"/>
    </row>
    <row r="68" spans="1:19" s="3" customFormat="1" ht="14.1" customHeight="1" x14ac:dyDescent="0.25">
      <c r="A68" s="33" t="s">
        <v>4</v>
      </c>
      <c r="B68" s="46">
        <f t="shared" si="16"/>
        <v>-0.89696141782527028</v>
      </c>
      <c r="C68" s="46">
        <f t="shared" si="16"/>
        <v>-0.53557253211557332</v>
      </c>
      <c r="D68" s="46">
        <f t="shared" si="16"/>
        <v>-0.2948166359352592</v>
      </c>
      <c r="E68" s="46">
        <f t="shared" si="16"/>
        <v>-0.52647677308354046</v>
      </c>
      <c r="F68" s="46">
        <f t="shared" si="16"/>
        <v>2.2235382793151626E-2</v>
      </c>
      <c r="G68" s="46">
        <f t="shared" si="16"/>
        <v>-0.87070998166099034</v>
      </c>
      <c r="H68" s="46">
        <f t="shared" si="16"/>
        <v>-0.82538433603679939</v>
      </c>
      <c r="I68" s="46">
        <f t="shared" si="16"/>
        <v>-0.87054046046325184</v>
      </c>
      <c r="J68" s="46">
        <f t="shared" si="16"/>
        <v>-0.36715653896961686</v>
      </c>
      <c r="K68" s="46">
        <f t="shared" si="16"/>
        <v>-0.31948884564597957</v>
      </c>
      <c r="L68" s="46">
        <f t="shared" si="16"/>
        <v>-0.25892430550815648</v>
      </c>
      <c r="M68" s="46">
        <f t="shared" si="16"/>
        <v>-0.15978886756238009</v>
      </c>
      <c r="N68" s="46">
        <f t="shared" si="16"/>
        <v>-0.22168580375782876</v>
      </c>
      <c r="O68" s="46">
        <f t="shared" si="16"/>
        <v>-0.58002917187593028</v>
      </c>
      <c r="P68" s="46">
        <f t="shared" si="16"/>
        <v>-6.5746219592377475E-4</v>
      </c>
      <c r="Q68" s="46">
        <f t="shared" si="16"/>
        <v>-0.5177986446744397</v>
      </c>
      <c r="R68" s="32"/>
      <c r="S68" s="35"/>
    </row>
    <row r="69" spans="1:19" s="3" customFormat="1" ht="14.1" customHeight="1" x14ac:dyDescent="0.25">
      <c r="A69" s="30" t="s">
        <v>5</v>
      </c>
      <c r="B69" s="45">
        <f t="shared" si="16"/>
        <v>-0.82955250967094896</v>
      </c>
      <c r="C69" s="45">
        <f t="shared" si="16"/>
        <v>1.8053006700524898E-2</v>
      </c>
      <c r="D69" s="45">
        <f t="shared" si="16"/>
        <v>-0.27872720016901809</v>
      </c>
      <c r="E69" s="45">
        <f t="shared" si="16"/>
        <v>-6.5196394075981989E-2</v>
      </c>
      <c r="F69" s="45">
        <f t="shared" si="16"/>
        <v>0.72316835639015142</v>
      </c>
      <c r="G69" s="45">
        <f t="shared" si="16"/>
        <v>-0.32146026112308279</v>
      </c>
      <c r="H69" s="45">
        <f t="shared" si="16"/>
        <v>-0.68030893128259295</v>
      </c>
      <c r="I69" s="45">
        <f t="shared" si="16"/>
        <v>-0.17172181692761135</v>
      </c>
      <c r="J69" s="45">
        <f t="shared" si="16"/>
        <v>2.0710090763481048</v>
      </c>
      <c r="K69" s="45">
        <f t="shared" si="16"/>
        <v>0.18010863675070321</v>
      </c>
      <c r="L69" s="45">
        <f t="shared" si="16"/>
        <v>-0.25357444845875932</v>
      </c>
      <c r="M69" s="45">
        <f t="shared" si="16"/>
        <v>-0.30936995153473346</v>
      </c>
      <c r="N69" s="45">
        <f t="shared" si="16"/>
        <v>0.14472624798711764</v>
      </c>
      <c r="O69" s="45">
        <f t="shared" si="16"/>
        <v>-0.29680737128138857</v>
      </c>
      <c r="P69" s="45">
        <f t="shared" si="16"/>
        <v>-0.19461185803327663</v>
      </c>
      <c r="Q69" s="45">
        <f t="shared" si="16"/>
        <v>-0.16343973179181237</v>
      </c>
      <c r="R69" s="32"/>
    </row>
    <row r="70" spans="1:19" s="3" customFormat="1" ht="14.1" customHeight="1" x14ac:dyDescent="0.25">
      <c r="A70" s="33" t="s">
        <v>6</v>
      </c>
      <c r="B70" s="46">
        <f t="shared" si="16"/>
        <v>-0.64288668224841894</v>
      </c>
      <c r="C70" s="46">
        <f t="shared" si="16"/>
        <v>-0.24836750017064457</v>
      </c>
      <c r="D70" s="46">
        <f t="shared" si="16"/>
        <v>-0.25227895842901482</v>
      </c>
      <c r="E70" s="46">
        <f t="shared" si="16"/>
        <v>-0.33362577763598655</v>
      </c>
      <c r="F70" s="46">
        <f t="shared" si="16"/>
        <v>0.59312617094127518</v>
      </c>
      <c r="G70" s="46">
        <f t="shared" si="16"/>
        <v>-0.3647873392680514</v>
      </c>
      <c r="H70" s="46">
        <f t="shared" si="16"/>
        <v>-0.75606821510776312</v>
      </c>
      <c r="I70" s="46">
        <f t="shared" si="16"/>
        <v>-0.41143130115939786</v>
      </c>
      <c r="J70" s="46">
        <f t="shared" si="16"/>
        <v>-0.29648799602304299</v>
      </c>
      <c r="K70" s="46">
        <f t="shared" si="16"/>
        <v>-0.16751596592294482</v>
      </c>
      <c r="L70" s="46">
        <f t="shared" si="16"/>
        <v>-0.26402663519298186</v>
      </c>
      <c r="M70" s="46">
        <f t="shared" si="16"/>
        <v>-0.35245901639344257</v>
      </c>
      <c r="N70" s="46">
        <f t="shared" si="16"/>
        <v>0.10519755702355726</v>
      </c>
      <c r="O70" s="46">
        <f t="shared" si="16"/>
        <v>-0.42814209429538941</v>
      </c>
      <c r="P70" s="46">
        <f t="shared" si="16"/>
        <v>-0.14477464535823303</v>
      </c>
      <c r="Q70" s="46">
        <f t="shared" si="16"/>
        <v>-0.32187694206035122</v>
      </c>
      <c r="R70" s="32"/>
      <c r="S70" s="35"/>
    </row>
    <row r="71" spans="1:19" s="3" customFormat="1" ht="14.1" customHeight="1" x14ac:dyDescent="0.25">
      <c r="A71" s="30" t="s">
        <v>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32"/>
    </row>
    <row r="72" spans="1:19" s="3" customFormat="1" ht="14.1" customHeight="1" x14ac:dyDescent="0.25">
      <c r="A72" s="33" t="s">
        <v>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32"/>
      <c r="S72" s="35"/>
    </row>
    <row r="73" spans="1:19" s="3" customFormat="1" ht="14.1" customHeight="1" x14ac:dyDescent="0.25">
      <c r="A73" s="30" t="s">
        <v>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32"/>
    </row>
    <row r="74" spans="1:19" s="3" customFormat="1" ht="14.1" customHeight="1" x14ac:dyDescent="0.25">
      <c r="A74" s="33" t="s">
        <v>10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32"/>
      <c r="S74" s="35"/>
    </row>
    <row r="75" spans="1:19" s="3" customFormat="1" ht="14.1" customHeight="1" x14ac:dyDescent="0.25">
      <c r="A75" s="30" t="s">
        <v>11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32"/>
    </row>
    <row r="76" spans="1:19" s="3" customFormat="1" ht="14.1" customHeight="1" thickBot="1" x14ac:dyDescent="0.3">
      <c r="A76" s="99" t="s">
        <v>12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32"/>
      <c r="S76" s="35"/>
    </row>
    <row r="77" spans="1:19" s="40" customFormat="1" ht="14.1" customHeight="1" thickTop="1" x14ac:dyDescent="0.25">
      <c r="A77" s="38" t="str">
        <f>A15</f>
        <v>Tρέχον έτος</v>
      </c>
      <c r="B77" s="47">
        <f>IF(B47=0,"",(B15/B47 -1))</f>
        <v>-0.81656956603658815</v>
      </c>
      <c r="C77" s="47">
        <f t="shared" ref="C77:Q77" si="17">IF(C47=0,"",(C15/C47 -1))</f>
        <v>-0.44674891273026995</v>
      </c>
      <c r="D77" s="47">
        <f t="shared" si="17"/>
        <v>-0.20760442228027121</v>
      </c>
      <c r="E77" s="47">
        <f t="shared" si="17"/>
        <v>-0.52057281161758773</v>
      </c>
      <c r="F77" s="47">
        <f t="shared" si="17"/>
        <v>0.15789967502281654</v>
      </c>
      <c r="G77" s="47">
        <f t="shared" si="17"/>
        <v>-0.69087297742466813</v>
      </c>
      <c r="H77" s="47">
        <f t="shared" si="17"/>
        <v>-0.80644793802688541</v>
      </c>
      <c r="I77" s="47">
        <f t="shared" si="17"/>
        <v>-0.51944847253610571</v>
      </c>
      <c r="J77" s="47">
        <f t="shared" si="17"/>
        <v>8.5950980574057922E-2</v>
      </c>
      <c r="K77" s="47">
        <f t="shared" si="17"/>
        <v>-0.26896841176126984</v>
      </c>
      <c r="L77" s="47">
        <f t="shared" si="17"/>
        <v>-0.33512088046096156</v>
      </c>
      <c r="M77" s="47">
        <f t="shared" si="17"/>
        <v>-0.28715846994535521</v>
      </c>
      <c r="N77" s="47">
        <f t="shared" si="17"/>
        <v>-0.1434300408958572</v>
      </c>
      <c r="O77" s="47">
        <f t="shared" si="17"/>
        <v>-0.46413613960303712</v>
      </c>
      <c r="P77" s="47">
        <f t="shared" si="17"/>
        <v>-0.18349272763498703</v>
      </c>
      <c r="Q77" s="47">
        <f t="shared" si="17"/>
        <v>-0.41257007575944871</v>
      </c>
      <c r="R77" s="39"/>
    </row>
    <row r="78" spans="1:19" s="22" customFormat="1" ht="14.1" customHeight="1" x14ac:dyDescent="0.2">
      <c r="A78" s="49" t="s">
        <v>29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9" s="22" customFormat="1" ht="14.1" customHeight="1" x14ac:dyDescent="0.2">
      <c r="A79" s="49" t="s">
        <v>33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9" s="3" customFormat="1" ht="15" customHeight="1" x14ac:dyDescent="0.25">
      <c r="A80" s="13"/>
      <c r="B80" s="13"/>
      <c r="C80" s="13"/>
      <c r="D80" s="13"/>
      <c r="E80" s="14"/>
      <c r="F80" s="14"/>
      <c r="G80" s="9"/>
      <c r="H80" s="9"/>
      <c r="I80" s="15"/>
      <c r="J80" s="9"/>
      <c r="K80" s="9"/>
      <c r="L80" s="9"/>
      <c r="M80" s="9"/>
      <c r="N80" s="9"/>
      <c r="O80" s="9"/>
      <c r="P80" s="9"/>
      <c r="Q80" s="9"/>
    </row>
    <row r="81" spans="1:17" s="3" customFormat="1" ht="15" customHeight="1" x14ac:dyDescent="0.25">
      <c r="A81" s="13"/>
      <c r="B81" s="13"/>
      <c r="C81" s="13"/>
      <c r="D81" s="13"/>
      <c r="E81" s="14"/>
      <c r="F81" s="14"/>
      <c r="G81" s="9"/>
      <c r="H81" s="9"/>
      <c r="I81" s="15"/>
      <c r="J81" s="9"/>
      <c r="K81" s="9"/>
      <c r="L81" s="9"/>
      <c r="M81" s="9"/>
      <c r="N81" s="9"/>
      <c r="O81" s="9"/>
      <c r="P81" s="9"/>
      <c r="Q81" s="9"/>
    </row>
    <row r="82" spans="1:17" ht="15" customHeight="1" x14ac:dyDescent="0.25">
      <c r="A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 x14ac:dyDescent="0.25">
      <c r="A83" s="12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5" spans="1:17" ht="15" customHeight="1" x14ac:dyDescent="0.25">
      <c r="B85" s="16"/>
      <c r="C85" s="16"/>
    </row>
    <row r="86" spans="1:17" ht="15" customHeight="1" x14ac:dyDescent="0.25">
      <c r="B86" s="8"/>
      <c r="C86" s="8"/>
    </row>
    <row r="87" spans="1:17" ht="15" customHeight="1" x14ac:dyDescent="0.25">
      <c r="B87" s="8"/>
      <c r="C87" s="8"/>
    </row>
    <row r="88" spans="1:17" ht="15" customHeight="1" x14ac:dyDescent="0.25">
      <c r="B88" s="8"/>
      <c r="C88" s="8"/>
    </row>
    <row r="89" spans="1:17" ht="15" customHeight="1" x14ac:dyDescent="0.25">
      <c r="B89" s="8"/>
      <c r="C89" s="8"/>
    </row>
  </sheetData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1DBE-B116-446E-BD26-8B0E00235633}">
  <sheetPr>
    <pageSetUpPr fitToPage="1"/>
  </sheetPr>
  <dimension ref="A1:U36"/>
  <sheetViews>
    <sheetView showGridLines="0" showZeros="0" zoomScaleNormal="100" workbookViewId="0"/>
  </sheetViews>
  <sheetFormatPr defaultRowHeight="15" customHeight="1" x14ac:dyDescent="0.25"/>
  <cols>
    <col min="1" max="1" width="17.7109375" style="9" customWidth="1"/>
    <col min="2" max="11" width="10.7109375" style="15" customWidth="1"/>
    <col min="12" max="12" width="14.5703125" style="12" customWidth="1"/>
    <col min="13" max="13" width="11.85546875" style="12" customWidth="1"/>
    <col min="14" max="14" width="11.140625" style="12" customWidth="1"/>
    <col min="15" max="21" width="8.85546875" style="9"/>
  </cols>
  <sheetData>
    <row r="1" spans="1:21" s="3" customFormat="1" ht="14.1" customHeight="1" x14ac:dyDescent="0.25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6"/>
      <c r="M1" s="6"/>
      <c r="N1" s="6"/>
      <c r="O1" s="9"/>
      <c r="P1" s="9"/>
      <c r="Q1" s="9"/>
      <c r="R1" s="9"/>
      <c r="S1" s="9"/>
      <c r="T1" s="9"/>
      <c r="U1" s="9"/>
    </row>
    <row r="2" spans="1:21" ht="15" customHeight="1" x14ac:dyDescent="0.25">
      <c r="A2" s="10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7"/>
      <c r="M2" s="17"/>
      <c r="N2" s="17"/>
    </row>
    <row r="3" spans="1:21" s="2" customFormat="1" ht="14.1" customHeight="1" x14ac:dyDescent="0.25">
      <c r="A3" s="26" t="s">
        <v>60</v>
      </c>
      <c r="B3" s="104" t="s">
        <v>30</v>
      </c>
      <c r="C3" s="105"/>
      <c r="D3" s="105"/>
      <c r="E3" s="105"/>
      <c r="F3" s="106"/>
      <c r="G3" s="104" t="s">
        <v>31</v>
      </c>
      <c r="H3" s="105"/>
      <c r="I3" s="105"/>
      <c r="J3" s="105"/>
      <c r="K3" s="105"/>
      <c r="L3" s="11"/>
      <c r="M3" s="18"/>
      <c r="N3" s="18"/>
      <c r="O3" s="19"/>
      <c r="P3" s="19"/>
      <c r="Q3" s="19"/>
      <c r="R3" s="19"/>
      <c r="S3" s="19"/>
      <c r="T3" s="19"/>
      <c r="U3" s="19"/>
    </row>
    <row r="4" spans="1:21" s="2" customFormat="1" ht="14.1" customHeight="1" x14ac:dyDescent="0.25">
      <c r="A4" s="30"/>
      <c r="B4" s="27">
        <f>'table 5'!A2</f>
        <v>2022</v>
      </c>
      <c r="C4" s="27">
        <f>'table 5'!A17</f>
        <v>2021</v>
      </c>
      <c r="D4" s="27">
        <f>'table 5'!A33</f>
        <v>2019</v>
      </c>
      <c r="E4" s="27" t="str">
        <f>'table 5'!A49</f>
        <v>Δ2022/21</v>
      </c>
      <c r="F4" s="27" t="str">
        <f>'table 5'!A64</f>
        <v>Δ2022/19</v>
      </c>
      <c r="G4" s="27">
        <f>B4</f>
        <v>2022</v>
      </c>
      <c r="H4" s="27">
        <f t="shared" ref="H4:K4" si="0">C4</f>
        <v>2021</v>
      </c>
      <c r="I4" s="27">
        <f t="shared" si="0"/>
        <v>2019</v>
      </c>
      <c r="J4" s="27" t="str">
        <f t="shared" si="0"/>
        <v>Δ2022/21</v>
      </c>
      <c r="K4" s="27" t="str">
        <f t="shared" si="0"/>
        <v>Δ2022/19</v>
      </c>
      <c r="L4" s="11"/>
      <c r="M4" s="18"/>
      <c r="N4" s="18"/>
      <c r="O4" s="19"/>
      <c r="P4" s="19"/>
      <c r="Q4" s="19"/>
      <c r="R4" s="19"/>
      <c r="S4" s="19"/>
      <c r="T4" s="19"/>
      <c r="U4" s="19"/>
    </row>
    <row r="5" spans="1:21" s="3" customFormat="1" ht="14.1" customHeight="1" x14ac:dyDescent="0.25">
      <c r="A5" s="33" t="s">
        <v>1</v>
      </c>
      <c r="B5" s="34">
        <f>'table 5'!D3+'table 5'!L3+'table 5'!M3+'table 5'!P3</f>
        <v>88658</v>
      </c>
      <c r="C5" s="34">
        <f>'table 5'!D18+'table 5'!L18+'table 5'!M18+'table 5'!P18</f>
        <v>12446</v>
      </c>
      <c r="D5" s="34">
        <f>'table 5'!D34+'table 5'!L34+'table 5'!M34+'table 5'!P34</f>
        <v>159119</v>
      </c>
      <c r="E5" s="46">
        <f>IFERROR(B5/C5-1,"")</f>
        <v>6.1234131447854736</v>
      </c>
      <c r="F5" s="57">
        <f>IFERROR(B5/D5-1,"")</f>
        <v>-0.44281952500958399</v>
      </c>
      <c r="G5" s="34">
        <f>'table 5'!B3+'table 5'!E3+'table 5'!F3+'table 5'!G3+'table 5'!N3+'table 5'!O3</f>
        <v>36922</v>
      </c>
      <c r="H5" s="34">
        <f>'table 5'!B18+'table 5'!E18+'table 5'!F18+'table 5'!G18+'table 5'!N18+'table 5'!O18</f>
        <v>24067</v>
      </c>
      <c r="I5" s="34">
        <f>'table 5'!B34+'table 5'!E34+'table 5'!F34+'table 5'!G34+'table 5'!N34+'table 5'!O34</f>
        <v>180569</v>
      </c>
      <c r="J5" s="46">
        <f>IFERROR(G5/H5-1,"")</f>
        <v>0.53413387626210174</v>
      </c>
      <c r="K5" s="57">
        <f>IFERROR(G5/I5-1,"")</f>
        <v>-0.79552414866339183</v>
      </c>
      <c r="L5" s="12"/>
      <c r="M5" s="12"/>
      <c r="N5" s="12"/>
      <c r="O5" s="9"/>
      <c r="P5" s="9"/>
      <c r="Q5" s="9"/>
      <c r="R5" s="9"/>
      <c r="S5" s="9"/>
      <c r="T5" s="9"/>
      <c r="U5" s="9"/>
    </row>
    <row r="6" spans="1:21" s="3" customFormat="1" ht="14.1" customHeight="1" x14ac:dyDescent="0.25">
      <c r="A6" s="30" t="s">
        <v>2</v>
      </c>
      <c r="B6" s="31">
        <f>'table 5'!D4+'table 5'!L4+'table 5'!M4+'table 5'!P4</f>
        <v>62976</v>
      </c>
      <c r="C6" s="31">
        <f>'table 5'!D19+'table 5'!L19+'table 5'!M19+'table 5'!P19</f>
        <v>9305</v>
      </c>
      <c r="D6" s="31">
        <f>'table 5'!D35+'table 5'!L35+'table 5'!M35+'table 5'!P35</f>
        <v>93840</v>
      </c>
      <c r="E6" s="45">
        <f>IFERROR(B6/C6-1,"")</f>
        <v>5.7679742074153681</v>
      </c>
      <c r="F6" s="58">
        <f>IFERROR(B6/D6-1,"")</f>
        <v>-0.32890025575447568</v>
      </c>
      <c r="G6" s="31">
        <f>'table 5'!B4+'table 5'!E4+'table 5'!F4+'table 5'!G4+'table 5'!N4+'table 5'!O4</f>
        <v>47052</v>
      </c>
      <c r="H6" s="31">
        <f>'table 5'!B19+'table 5'!E19+'table 5'!F19+'table 5'!G19+'table 5'!N19+'table 5'!O19</f>
        <v>25752</v>
      </c>
      <c r="I6" s="31">
        <f>'table 5'!B35+'table 5'!E35+'table 5'!F35+'table 5'!G35+'table 5'!N35+'table 5'!O35</f>
        <v>159402</v>
      </c>
      <c r="J6" s="45">
        <f>IFERROR(G6/H6-1,"")</f>
        <v>0.82712022367194771</v>
      </c>
      <c r="K6" s="58">
        <f>IFERROR(G6/I6-1,"")</f>
        <v>-0.70482177137049717</v>
      </c>
      <c r="L6" s="12"/>
      <c r="M6" s="12"/>
      <c r="N6" s="12"/>
      <c r="O6" s="9"/>
      <c r="P6" s="9"/>
      <c r="Q6" s="9"/>
      <c r="R6" s="9"/>
      <c r="S6" s="9"/>
      <c r="T6" s="9"/>
      <c r="U6" s="9"/>
    </row>
    <row r="7" spans="1:21" s="3" customFormat="1" ht="14.1" customHeight="1" x14ac:dyDescent="0.25">
      <c r="A7" s="33" t="s">
        <v>3</v>
      </c>
      <c r="B7" s="34">
        <f>'table 5'!D5+'table 5'!L5+'table 5'!M5+'table 5'!P5</f>
        <v>82737</v>
      </c>
      <c r="C7" s="34">
        <f>'table 5'!D20+'table 5'!L20+'table 5'!M20+'table 5'!P20</f>
        <v>9127</v>
      </c>
      <c r="D7" s="34">
        <f>'table 5'!D36+'table 5'!L36+'table 5'!M36+'table 5'!P36</f>
        <v>69412</v>
      </c>
      <c r="E7" s="46">
        <f>IFERROR(B7/C7-1,"")</f>
        <v>8.0650816259449982</v>
      </c>
      <c r="F7" s="57">
        <f>IFERROR(B7/D7-1,"")</f>
        <v>0.19196968823834504</v>
      </c>
      <c r="G7" s="34">
        <f>'table 5'!B5+'table 5'!E5+'table 5'!F5+'table 5'!G5+'table 5'!N5+'table 5'!O5</f>
        <v>77227</v>
      </c>
      <c r="H7" s="34">
        <f>'table 5'!B20+'table 5'!E20+'table 5'!F20+'table 5'!G20+'table 5'!N20+'table 5'!O20</f>
        <v>32680</v>
      </c>
      <c r="I7" s="34">
        <f>'table 5'!B36+'table 5'!E36+'table 5'!F36+'table 5'!G36+'table 5'!N36+'table 5'!O36</f>
        <v>207156</v>
      </c>
      <c r="J7" s="46">
        <f t="shared" ref="J7:J10" si="1">IFERROR(G7/H7-1,"")</f>
        <v>1.36312729498164</v>
      </c>
      <c r="K7" s="57">
        <f t="shared" ref="K7:K10" si="2">IFERROR(G7/I7-1,"")</f>
        <v>-0.62720365328544669</v>
      </c>
      <c r="L7" s="12"/>
      <c r="M7" s="12"/>
      <c r="N7" s="12"/>
      <c r="O7" s="9"/>
      <c r="P7" s="9"/>
      <c r="Q7" s="9"/>
      <c r="R7" s="9"/>
      <c r="S7" s="9"/>
      <c r="T7" s="9"/>
      <c r="U7" s="9"/>
    </row>
    <row r="8" spans="1:21" s="3" customFormat="1" ht="14.1" customHeight="1" x14ac:dyDescent="0.25">
      <c r="A8" s="30" t="s">
        <v>4</v>
      </c>
      <c r="B8" s="31">
        <f>'table 5'!D6+'table 5'!L6+'table 5'!M6+'table 5'!P6</f>
        <v>110089</v>
      </c>
      <c r="C8" s="31">
        <f>'table 5'!D21+'table 5'!L21+'table 5'!M21+'table 5'!P21</f>
        <v>9605</v>
      </c>
      <c r="D8" s="31">
        <f>'table 5'!D37+'table 5'!L37+'table 5'!M37+'table 5'!P37</f>
        <v>145753</v>
      </c>
      <c r="E8" s="45">
        <f>IFERROR(B8/C8-1,"")</f>
        <v>10.461634565330558</v>
      </c>
      <c r="F8" s="58">
        <f>IFERROR(B8/D8-1,"")</f>
        <v>-0.24468793095167851</v>
      </c>
      <c r="G8" s="31">
        <f>'table 5'!B6+'table 5'!E6+'table 5'!F6+'table 5'!G6+'table 5'!N6+'table 5'!O6</f>
        <v>102280</v>
      </c>
      <c r="H8" s="31">
        <f>'table 5'!B21+'table 5'!E21+'table 5'!F21+'table 5'!G21+'table 5'!N21+'table 5'!O21</f>
        <v>40485</v>
      </c>
      <c r="I8" s="31">
        <f>'table 5'!B37+'table 5'!E37+'table 5'!F37+'table 5'!G37+'table 5'!N37+'table 5'!O37</f>
        <v>292412</v>
      </c>
      <c r="J8" s="45">
        <f t="shared" si="1"/>
        <v>1.5263677905397062</v>
      </c>
      <c r="K8" s="58">
        <f t="shared" si="2"/>
        <v>-0.65021955323310943</v>
      </c>
      <c r="L8" s="12"/>
      <c r="M8" s="12"/>
      <c r="N8" s="12"/>
      <c r="O8" s="9"/>
      <c r="P8" s="9"/>
      <c r="Q8" s="9"/>
      <c r="R8" s="9"/>
      <c r="S8" s="9"/>
      <c r="T8" s="9"/>
      <c r="U8" s="9"/>
    </row>
    <row r="9" spans="1:21" s="3" customFormat="1" ht="14.1" customHeight="1" x14ac:dyDescent="0.25">
      <c r="A9" s="33" t="s">
        <v>5</v>
      </c>
      <c r="B9" s="34">
        <f>'table 5'!D7+'table 5'!L7+'table 5'!M7+'table 5'!P7</f>
        <v>117637</v>
      </c>
      <c r="C9" s="34">
        <f>'table 5'!D22+'table 5'!L22+'table 5'!M22+'table 5'!P22</f>
        <v>6016</v>
      </c>
      <c r="D9" s="34">
        <f>'table 5'!D38+'table 5'!L38+'table 5'!M38+'table 5'!P38</f>
        <v>159123</v>
      </c>
      <c r="E9" s="46">
        <f t="shared" ref="E9:E10" si="3">IFERROR(B9/C9-1,"")</f>
        <v>18.554022606382979</v>
      </c>
      <c r="F9" s="57">
        <f t="shared" ref="F9:F10" si="4">IFERROR(B9/D9-1,"")</f>
        <v>-0.26071655260396043</v>
      </c>
      <c r="G9" s="34">
        <f>'table 5'!B7+'table 5'!E7+'table 5'!F7+'table 5'!G7+'table 5'!N7+'table 5'!O7</f>
        <v>160015</v>
      </c>
      <c r="H9" s="34">
        <f>'table 5'!B22+'table 5'!E22+'table 5'!F22+'table 5'!G22+'table 5'!N22+'table 5'!O22</f>
        <v>73759</v>
      </c>
      <c r="I9" s="34">
        <f>'table 5'!B38+'table 5'!E38+'table 5'!F38+'table 5'!G38+'table 5'!N38+'table 5'!O38</f>
        <v>266702</v>
      </c>
      <c r="J9" s="46">
        <f t="shared" si="1"/>
        <v>1.169430171233341</v>
      </c>
      <c r="K9" s="57">
        <f t="shared" si="2"/>
        <v>-0.40002324691978308</v>
      </c>
      <c r="L9" s="12"/>
      <c r="M9" s="12"/>
      <c r="N9" s="12"/>
      <c r="O9" s="9"/>
      <c r="P9" s="9"/>
      <c r="Q9" s="9"/>
      <c r="R9" s="9"/>
      <c r="S9" s="9"/>
      <c r="T9" s="9"/>
      <c r="U9" s="9"/>
    </row>
    <row r="10" spans="1:21" s="3" customFormat="1" ht="14.1" customHeight="1" x14ac:dyDescent="0.25">
      <c r="A10" s="30" t="s">
        <v>6</v>
      </c>
      <c r="B10" s="31">
        <f>'table 5'!D8+'table 5'!L8+'table 5'!M8+'table 5'!P8</f>
        <v>116057</v>
      </c>
      <c r="C10" s="31">
        <f>'table 5'!D23+'table 5'!L23+'table 5'!M23+'table 5'!P23</f>
        <v>28449</v>
      </c>
      <c r="D10" s="31">
        <f>'table 5'!D39+'table 5'!L39+'table 5'!M39+'table 5'!P39</f>
        <v>153214</v>
      </c>
      <c r="E10" s="45">
        <f t="shared" si="3"/>
        <v>3.0794755527435056</v>
      </c>
      <c r="F10" s="58">
        <f t="shared" si="4"/>
        <v>-0.24251700236270834</v>
      </c>
      <c r="G10" s="31">
        <f>'table 5'!B8+'table 5'!E8+'table 5'!F8+'table 5'!G8+'table 5'!N8+'table 5'!O8</f>
        <v>343181</v>
      </c>
      <c r="H10" s="31">
        <f>'table 5'!B23+'table 5'!E23+'table 5'!F23+'table 5'!G23+'table 5'!N23+'table 5'!O23</f>
        <v>200499</v>
      </c>
      <c r="I10" s="31">
        <f>'table 5'!B39+'table 5'!E39+'table 5'!F39+'table 5'!G39+'table 5'!N39+'table 5'!O39</f>
        <v>600004</v>
      </c>
      <c r="J10" s="45">
        <f t="shared" si="1"/>
        <v>0.71163447199237906</v>
      </c>
      <c r="K10" s="58">
        <f t="shared" si="2"/>
        <v>-0.42803547976346823</v>
      </c>
      <c r="L10" s="12"/>
      <c r="M10" s="12"/>
      <c r="N10" s="12"/>
      <c r="O10" s="9"/>
      <c r="P10" s="9"/>
      <c r="Q10" s="9"/>
      <c r="R10" s="9"/>
      <c r="S10" s="9"/>
      <c r="T10" s="9"/>
      <c r="U10" s="9"/>
    </row>
    <row r="11" spans="1:21" s="3" customFormat="1" ht="14.1" customHeight="1" x14ac:dyDescent="0.25">
      <c r="A11" s="33" t="s">
        <v>7</v>
      </c>
      <c r="B11" s="34">
        <f>'table 5'!D9+'table 5'!L9+'table 5'!M9+'table 5'!P9</f>
        <v>0</v>
      </c>
      <c r="C11" s="34">
        <f>'table 5'!D24+'table 5'!L24+'table 5'!M24+'table 5'!P24</f>
        <v>89570</v>
      </c>
      <c r="D11" s="34">
        <f>'table 5'!D40+'table 5'!L40+'table 5'!M40+'table 5'!P40</f>
        <v>206523</v>
      </c>
      <c r="E11" s="46"/>
      <c r="F11" s="57"/>
      <c r="G11" s="34">
        <f>'table 5'!B9+'table 5'!E9+'table 5'!F9+'table 5'!G9+'table 5'!N9+'table 5'!O9</f>
        <v>0</v>
      </c>
      <c r="H11" s="34">
        <f>'table 5'!B24+'table 5'!E24+'table 5'!F24+'table 5'!G24+'table 5'!N24+'table 5'!O24</f>
        <v>450311</v>
      </c>
      <c r="I11" s="34">
        <f>'table 5'!B40+'table 5'!E40+'table 5'!F40+'table 5'!G40+'table 5'!N40+'table 5'!O40</f>
        <v>1072461</v>
      </c>
      <c r="J11" s="46"/>
      <c r="K11" s="57"/>
      <c r="L11" s="12"/>
      <c r="M11" s="12"/>
      <c r="N11" s="12"/>
      <c r="O11" s="9"/>
      <c r="P11" s="9"/>
      <c r="Q11" s="9"/>
      <c r="R11" s="9"/>
      <c r="S11" s="9"/>
      <c r="T11" s="9"/>
      <c r="U11" s="9"/>
    </row>
    <row r="12" spans="1:21" s="3" customFormat="1" ht="14.1" customHeight="1" x14ac:dyDescent="0.25">
      <c r="A12" s="30" t="s">
        <v>8</v>
      </c>
      <c r="B12" s="31">
        <f>'table 5'!D10+'table 5'!L10+'table 5'!M10+'table 5'!P10</f>
        <v>0</v>
      </c>
      <c r="C12" s="31">
        <f>'table 5'!D25+'table 5'!L25+'table 5'!M25+'table 5'!P25</f>
        <v>162794</v>
      </c>
      <c r="D12" s="31">
        <f>'table 5'!D41+'table 5'!L41+'table 5'!M41+'table 5'!P41</f>
        <v>292610</v>
      </c>
      <c r="E12" s="45"/>
      <c r="F12" s="58"/>
      <c r="G12" s="31">
        <f>'table 5'!B10+'table 5'!E10+'table 5'!F10+'table 5'!G10+'table 5'!N10+'table 5'!O10</f>
        <v>0</v>
      </c>
      <c r="H12" s="31">
        <f>'table 5'!B25+'table 5'!E25+'table 5'!F25+'table 5'!G25+'table 5'!N25+'table 5'!O25</f>
        <v>469106</v>
      </c>
      <c r="I12" s="31">
        <f>'table 5'!B41+'table 5'!E41+'table 5'!F41+'table 5'!G41+'table 5'!N41+'table 5'!O41</f>
        <v>1302290</v>
      </c>
      <c r="J12" s="45"/>
      <c r="K12" s="58"/>
      <c r="L12" s="12"/>
      <c r="M12" s="12"/>
      <c r="N12" s="12"/>
      <c r="O12" s="9"/>
      <c r="P12" s="9"/>
      <c r="Q12" s="9"/>
      <c r="R12" s="9"/>
      <c r="S12" s="9"/>
      <c r="T12" s="9"/>
      <c r="U12" s="9"/>
    </row>
    <row r="13" spans="1:21" s="3" customFormat="1" ht="14.1" customHeight="1" x14ac:dyDescent="0.25">
      <c r="A13" s="33" t="s">
        <v>9</v>
      </c>
      <c r="B13" s="34">
        <f>'table 5'!D11+'table 5'!L11+'table 5'!M11+'table 5'!P11</f>
        <v>0</v>
      </c>
      <c r="C13" s="34">
        <f>'table 5'!D26+'table 5'!L26+'table 5'!M26+'table 5'!P26</f>
        <v>95414</v>
      </c>
      <c r="D13" s="34">
        <f>'table 5'!D42+'table 5'!L42+'table 5'!M42+'table 5'!P42</f>
        <v>194549</v>
      </c>
      <c r="E13" s="46"/>
      <c r="F13" s="57"/>
      <c r="G13" s="34">
        <f>'table 5'!B11+'table 5'!E11+'table 5'!F11+'table 5'!G11+'table 5'!N11+'table 5'!O11</f>
        <v>0</v>
      </c>
      <c r="H13" s="34">
        <f>'table 5'!B26+'table 5'!E26+'table 5'!F26+'table 5'!G26+'table 5'!N26+'table 5'!O26</f>
        <v>221448</v>
      </c>
      <c r="I13" s="34">
        <f>'table 5'!B42+'table 5'!E42+'table 5'!F42+'table 5'!G42+'table 5'!N42+'table 5'!O42</f>
        <v>943256</v>
      </c>
      <c r="J13" s="46"/>
      <c r="K13" s="57"/>
      <c r="L13" s="12"/>
      <c r="M13" s="12"/>
      <c r="N13" s="12"/>
      <c r="O13" s="9"/>
      <c r="P13" s="9"/>
      <c r="Q13" s="9"/>
      <c r="R13" s="9"/>
      <c r="S13" s="9"/>
      <c r="T13" s="9"/>
      <c r="U13" s="9"/>
    </row>
    <row r="14" spans="1:21" s="3" customFormat="1" ht="14.1" customHeight="1" x14ac:dyDescent="0.25">
      <c r="A14" s="30" t="s">
        <v>10</v>
      </c>
      <c r="B14" s="31">
        <f>'table 5'!D12+'table 5'!L12+'table 5'!M12+'table 5'!P12</f>
        <v>0</v>
      </c>
      <c r="C14" s="31">
        <f>'table 5'!D27+'table 5'!L27+'table 5'!M27+'table 5'!P27</f>
        <v>50953</v>
      </c>
      <c r="D14" s="31">
        <f>'table 5'!D43+'table 5'!L43+'table 5'!M43+'table 5'!P43</f>
        <v>161269</v>
      </c>
      <c r="E14" s="45"/>
      <c r="F14" s="58"/>
      <c r="G14" s="31">
        <f>'table 5'!B12+'table 5'!E12+'table 5'!F12+'table 5'!G12+'table 5'!N12+'table 5'!O12</f>
        <v>0</v>
      </c>
      <c r="H14" s="31">
        <f>'table 5'!B27+'table 5'!E27+'table 5'!F27+'table 5'!G27+'table 5'!N27+'table 5'!O27</f>
        <v>84715</v>
      </c>
      <c r="I14" s="31">
        <f>'table 5'!B43+'table 5'!E43+'table 5'!F43+'table 5'!G43+'table 5'!N43+'table 5'!O43</f>
        <v>487983</v>
      </c>
      <c r="J14" s="45"/>
      <c r="K14" s="58"/>
      <c r="L14" s="12"/>
      <c r="M14" s="12"/>
      <c r="N14" s="12"/>
      <c r="O14" s="9"/>
      <c r="P14" s="9"/>
      <c r="Q14" s="9"/>
      <c r="R14" s="9"/>
      <c r="S14" s="9"/>
      <c r="T14" s="9"/>
      <c r="U14" s="9"/>
    </row>
    <row r="15" spans="1:21" s="3" customFormat="1" ht="14.1" customHeight="1" x14ac:dyDescent="0.25">
      <c r="A15" s="33" t="s">
        <v>11</v>
      </c>
      <c r="B15" s="34">
        <f>'table 5'!D13+'table 5'!L13+'table 5'!M13+'table 5'!P13</f>
        <v>0</v>
      </c>
      <c r="C15" s="34">
        <f>'table 5'!D28+'table 5'!L28+'table 5'!M28+'table 5'!P28</f>
        <v>78041</v>
      </c>
      <c r="D15" s="34">
        <f>'table 5'!D44+'table 5'!L44+'table 5'!M44+'table 5'!P44</f>
        <v>157383</v>
      </c>
      <c r="E15" s="46"/>
      <c r="F15" s="57"/>
      <c r="G15" s="34">
        <f>'table 5'!B13+'table 5'!E13+'table 5'!F13+'table 5'!G13+'table 5'!N13+'table 5'!O13</f>
        <v>0</v>
      </c>
      <c r="H15" s="34">
        <f>'table 5'!B28+'table 5'!E28+'table 5'!F28+'table 5'!G28+'table 5'!N28+'table 5'!O28</f>
        <v>55074</v>
      </c>
      <c r="I15" s="34">
        <f>'table 5'!B44+'table 5'!E44+'table 5'!F44+'table 5'!G44+'table 5'!N44+'table 5'!O44</f>
        <v>296658</v>
      </c>
      <c r="J15" s="46"/>
      <c r="K15" s="57"/>
      <c r="L15" s="12"/>
      <c r="M15" s="12"/>
      <c r="N15" s="12"/>
      <c r="O15" s="9"/>
      <c r="P15" s="9"/>
      <c r="Q15" s="9"/>
      <c r="R15" s="9"/>
      <c r="S15" s="9"/>
      <c r="T15" s="9"/>
      <c r="U15" s="9"/>
    </row>
    <row r="16" spans="1:21" s="3" customFormat="1" ht="14.1" customHeight="1" thickBot="1" x14ac:dyDescent="0.3">
      <c r="A16" s="95" t="s">
        <v>12</v>
      </c>
      <c r="B16" s="96">
        <f>'table 5'!D14+'table 5'!L14+'table 5'!M14+'table 5'!P14</f>
        <v>0</v>
      </c>
      <c r="C16" s="96">
        <f>'table 5'!D29+'table 5'!L29+'table 5'!M29+'table 5'!P29</f>
        <v>66629</v>
      </c>
      <c r="D16" s="96">
        <f>'table 5'!D45+'table 5'!L45+'table 5'!M45+'table 5'!P45</f>
        <v>140600</v>
      </c>
      <c r="E16" s="97"/>
      <c r="F16" s="98"/>
      <c r="G16" s="96">
        <f>'table 5'!B14+'table 5'!E14+'table 5'!F14+'table 5'!G14+'table 5'!N14+'table 5'!O14</f>
        <v>0</v>
      </c>
      <c r="H16" s="96">
        <f>'table 5'!B29+'table 5'!E29+'table 5'!F29+'table 5'!G29+'table 5'!N29+'table 5'!O29</f>
        <v>48964</v>
      </c>
      <c r="I16" s="96">
        <f>'table 5'!B45+'table 5'!E45+'table 5'!F45+'table 5'!G45+'table 5'!N45+'table 5'!O45</f>
        <v>263998</v>
      </c>
      <c r="J16" s="97"/>
      <c r="K16" s="98"/>
      <c r="L16" s="12"/>
      <c r="M16" s="12"/>
      <c r="N16" s="12"/>
      <c r="O16" s="9"/>
      <c r="P16" s="9"/>
      <c r="Q16" s="9"/>
      <c r="R16" s="9"/>
      <c r="S16" s="9"/>
      <c r="T16" s="9"/>
      <c r="U16" s="9"/>
    </row>
    <row r="17" spans="1:21" s="3" customFormat="1" ht="14.1" customHeight="1" thickTop="1" x14ac:dyDescent="0.25">
      <c r="A17" s="41" t="s">
        <v>13</v>
      </c>
      <c r="B17" s="42">
        <f>SUM(B5:B10)</f>
        <v>578154</v>
      </c>
      <c r="C17" s="42">
        <f>SUM(C5:C10)</f>
        <v>74948</v>
      </c>
      <c r="D17" s="42">
        <f>SUM(D5:D10)</f>
        <v>780461</v>
      </c>
      <c r="E17" s="59">
        <f>IFERROR(B17/C17-1,"")</f>
        <v>6.7140684207717349</v>
      </c>
      <c r="F17" s="60">
        <f>IFERROR(B17/D17-1,"")</f>
        <v>-0.25921474615643836</v>
      </c>
      <c r="G17" s="42">
        <f>SUM(G5:G10)</f>
        <v>766677</v>
      </c>
      <c r="H17" s="42">
        <f>SUM(H5:H10)</f>
        <v>397242</v>
      </c>
      <c r="I17" s="42">
        <f>SUM(I5:I10)</f>
        <v>1706245</v>
      </c>
      <c r="J17" s="59">
        <f>IFERROR(G17/H17-1,"")</f>
        <v>0.92999984895856924</v>
      </c>
      <c r="K17" s="60">
        <f>IFERROR(G17/I17-1,"")</f>
        <v>-0.55066417777048438</v>
      </c>
      <c r="L17" s="12"/>
      <c r="M17" s="12"/>
      <c r="N17" s="12"/>
      <c r="O17" s="9"/>
      <c r="P17" s="9"/>
      <c r="Q17" s="9"/>
      <c r="R17" s="9"/>
      <c r="S17" s="9"/>
      <c r="T17" s="9"/>
      <c r="U17" s="9"/>
    </row>
    <row r="18" spans="1:21" s="3" customFormat="1" ht="14.1" customHeight="1" x14ac:dyDescent="0.25">
      <c r="A18" s="53"/>
      <c r="B18" s="54"/>
      <c r="C18" s="54"/>
      <c r="D18" s="54"/>
      <c r="E18" s="55"/>
      <c r="F18" s="56"/>
      <c r="G18" s="54"/>
      <c r="H18" s="54"/>
      <c r="I18" s="54"/>
      <c r="J18" s="55"/>
      <c r="K18" s="56"/>
      <c r="L18" s="12"/>
      <c r="M18" s="12"/>
      <c r="N18" s="12"/>
      <c r="O18" s="9"/>
      <c r="P18" s="9"/>
      <c r="Q18" s="9"/>
      <c r="R18" s="9"/>
      <c r="S18" s="9"/>
      <c r="T18" s="9"/>
      <c r="U18" s="9"/>
    </row>
    <row r="19" spans="1:21" s="3" customFormat="1" ht="15" customHeight="1" x14ac:dyDescent="0.25">
      <c r="A19" s="52" t="s">
        <v>60</v>
      </c>
      <c r="B19" s="104" t="s">
        <v>35</v>
      </c>
      <c r="C19" s="105"/>
      <c r="D19" s="105"/>
      <c r="E19" s="105"/>
      <c r="F19" s="106"/>
      <c r="G19" s="104" t="s">
        <v>32</v>
      </c>
      <c r="H19" s="105"/>
      <c r="I19" s="105"/>
      <c r="J19" s="105"/>
      <c r="K19" s="105"/>
      <c r="L19" s="13"/>
      <c r="M19" s="13"/>
      <c r="N19" s="13"/>
      <c r="O19" s="14"/>
      <c r="P19" s="14"/>
      <c r="Q19" s="9"/>
      <c r="R19" s="9"/>
      <c r="S19" s="15"/>
      <c r="T19" s="9"/>
      <c r="U19" s="9"/>
    </row>
    <row r="20" spans="1:21" s="3" customFormat="1" ht="15" customHeight="1" x14ac:dyDescent="0.25">
      <c r="A20" s="30"/>
      <c r="B20" s="27">
        <f>B4</f>
        <v>2022</v>
      </c>
      <c r="C20" s="27">
        <f t="shared" ref="C20:K20" si="5">C4</f>
        <v>2021</v>
      </c>
      <c r="D20" s="27">
        <f t="shared" si="5"/>
        <v>2019</v>
      </c>
      <c r="E20" s="27" t="str">
        <f t="shared" si="5"/>
        <v>Δ2022/21</v>
      </c>
      <c r="F20" s="27" t="str">
        <f t="shared" si="5"/>
        <v>Δ2022/19</v>
      </c>
      <c r="G20" s="27">
        <f>G4</f>
        <v>2022</v>
      </c>
      <c r="H20" s="27">
        <f t="shared" si="5"/>
        <v>2021</v>
      </c>
      <c r="I20" s="27">
        <f t="shared" si="5"/>
        <v>2019</v>
      </c>
      <c r="J20" s="27" t="str">
        <f t="shared" si="5"/>
        <v>Δ2022/21</v>
      </c>
      <c r="K20" s="27" t="str">
        <f t="shared" si="5"/>
        <v>Δ2022/19</v>
      </c>
      <c r="L20" s="13"/>
      <c r="M20" s="13"/>
      <c r="N20" s="13"/>
      <c r="O20" s="14"/>
      <c r="P20" s="14"/>
      <c r="Q20" s="9"/>
      <c r="R20" s="9"/>
      <c r="S20" s="15"/>
      <c r="T20" s="9"/>
      <c r="U20" s="9"/>
    </row>
    <row r="21" spans="1:21" ht="15" customHeight="1" x14ac:dyDescent="0.25">
      <c r="A21" s="33" t="s">
        <v>1</v>
      </c>
      <c r="B21" s="34">
        <f>'table 5'!C3+'table 5'!J3+'table 5'!K3</f>
        <v>31604</v>
      </c>
      <c r="C21" s="34">
        <f>'table 5'!C18+'table 5'!J18+'table 5'!K18</f>
        <v>24337</v>
      </c>
      <c r="D21" s="34">
        <f>'table 5'!C34+'table 5'!J34+'table 5'!K34</f>
        <v>78102</v>
      </c>
      <c r="E21" s="46">
        <f>IFERROR(B21/C21-1,"")</f>
        <v>0.29859884127049341</v>
      </c>
      <c r="F21" s="57">
        <f>IFERROR(B21/D21-1,"")</f>
        <v>-0.59534967094312563</v>
      </c>
      <c r="G21" s="34">
        <f>'table 5'!H3+'table 5'!I3</f>
        <v>12656</v>
      </c>
      <c r="H21" s="34">
        <f>'table 5'!H18+'table 5'!I18</f>
        <v>6433</v>
      </c>
      <c r="I21" s="34">
        <f>'table 5'!H34+'table 5'!I34</f>
        <v>43795</v>
      </c>
      <c r="J21" s="46">
        <f>IFERROR(G21/H21-1,"")</f>
        <v>0.96735582154515787</v>
      </c>
      <c r="K21" s="57">
        <f>IFERROR(G21/I21-1,"")</f>
        <v>-0.71101723941089168</v>
      </c>
    </row>
    <row r="22" spans="1:21" ht="15" customHeight="1" x14ac:dyDescent="0.25">
      <c r="A22" s="30" t="s">
        <v>2</v>
      </c>
      <c r="B22" s="31">
        <f>'table 5'!C4+'table 5'!J4+'table 5'!K4</f>
        <v>49071</v>
      </c>
      <c r="C22" s="31">
        <f>'table 5'!C19+'table 5'!J19+'table 5'!K19</f>
        <v>24508</v>
      </c>
      <c r="D22" s="31">
        <f>'table 5'!C35+'table 5'!J35+'table 5'!K35</f>
        <v>159825</v>
      </c>
      <c r="E22" s="45">
        <f>IFERROR(B22/C22-1,"")</f>
        <v>1.0022441651705565</v>
      </c>
      <c r="F22" s="58">
        <f>IFERROR(B22/D22-1,"")</f>
        <v>-0.69297043641482869</v>
      </c>
      <c r="G22" s="31">
        <f>'table 5'!H4+'table 5'!I4</f>
        <v>15872</v>
      </c>
      <c r="H22" s="31">
        <f>'table 5'!H19+'table 5'!I19</f>
        <v>6620</v>
      </c>
      <c r="I22" s="31">
        <f>'table 5'!H35+'table 5'!I35</f>
        <v>38214</v>
      </c>
      <c r="J22" s="45">
        <f>IFERROR(G22/H22-1,"")</f>
        <v>1.3975830815709971</v>
      </c>
      <c r="K22" s="58">
        <f>IFERROR(G22/I22-1,"")</f>
        <v>-0.58465483854084899</v>
      </c>
    </row>
    <row r="23" spans="1:21" ht="15" customHeight="1" x14ac:dyDescent="0.25">
      <c r="A23" s="33" t="s">
        <v>3</v>
      </c>
      <c r="B23" s="34">
        <f>'table 5'!C5+'table 5'!J5+'table 5'!K5</f>
        <v>55722</v>
      </c>
      <c r="C23" s="34">
        <f>'table 5'!C20+'table 5'!J20+'table 5'!K20</f>
        <v>18571</v>
      </c>
      <c r="D23" s="34">
        <f>'table 5'!C36+'table 5'!J36+'table 5'!K36</f>
        <v>117174</v>
      </c>
      <c r="E23" s="46">
        <f t="shared" ref="E23:E26" si="6">IFERROR(B23/C23-1,"")</f>
        <v>2.0004846265683054</v>
      </c>
      <c r="F23" s="57">
        <f t="shared" ref="F23:F26" si="7">IFERROR(B23/D23-1,"")</f>
        <v>-0.52445081673408778</v>
      </c>
      <c r="G23" s="34">
        <f>'table 5'!H5+'table 5'!I5</f>
        <v>22284</v>
      </c>
      <c r="H23" s="34">
        <f>'table 5'!H20+'table 5'!I20</f>
        <v>8260</v>
      </c>
      <c r="I23" s="34">
        <f>'table 5'!H36+'table 5'!I36</f>
        <v>61257</v>
      </c>
      <c r="J23" s="46">
        <f t="shared" ref="J23:J26" si="8">IFERROR(G23/H23-1,"")</f>
        <v>1.6978208232445522</v>
      </c>
      <c r="K23" s="57">
        <f t="shared" ref="K23:K26" si="9">IFERROR(G23/I23-1,"")</f>
        <v>-0.63622116656055638</v>
      </c>
    </row>
    <row r="24" spans="1:21" ht="15" customHeight="1" x14ac:dyDescent="0.25">
      <c r="A24" s="30" t="s">
        <v>4</v>
      </c>
      <c r="B24" s="31">
        <f>'table 5'!C6+'table 5'!J6+'table 5'!K6</f>
        <v>96882</v>
      </c>
      <c r="C24" s="31">
        <f>'table 5'!C21+'table 5'!J21+'table 5'!K21</f>
        <v>21154</v>
      </c>
      <c r="D24" s="31">
        <f>'table 5'!C37+'table 5'!J37+'table 5'!K37</f>
        <v>150655</v>
      </c>
      <c r="E24" s="45">
        <f t="shared" si="6"/>
        <v>3.5798430556868679</v>
      </c>
      <c r="F24" s="58">
        <f t="shared" si="7"/>
        <v>-0.35692808071421456</v>
      </c>
      <c r="G24" s="31">
        <f>'table 5'!H6+'table 5'!I6</f>
        <v>10313</v>
      </c>
      <c r="H24" s="31">
        <f>'table 5'!H21+'table 5'!I21</f>
        <v>6936</v>
      </c>
      <c r="I24" s="31">
        <f>'table 5'!H37+'table 5'!I37</f>
        <v>73899</v>
      </c>
      <c r="J24" s="45">
        <f t="shared" si="8"/>
        <v>0.48688004613610159</v>
      </c>
      <c r="K24" s="58">
        <f t="shared" si="9"/>
        <v>-0.86044466095616989</v>
      </c>
    </row>
    <row r="25" spans="1:21" ht="15" customHeight="1" x14ac:dyDescent="0.25">
      <c r="A25" s="33" t="s">
        <v>5</v>
      </c>
      <c r="B25" s="34">
        <f>'table 5'!C7+'table 5'!J7+'table 5'!K7</f>
        <v>247049</v>
      </c>
      <c r="C25" s="34">
        <f>'table 5'!C22+'table 5'!J22+'table 5'!K22</f>
        <v>56262</v>
      </c>
      <c r="D25" s="34">
        <f>'table 5'!C38+'table 5'!J38+'table 5'!K38</f>
        <v>191554</v>
      </c>
      <c r="E25" s="46">
        <f t="shared" si="6"/>
        <v>3.3910454658561733</v>
      </c>
      <c r="F25" s="57">
        <f t="shared" si="7"/>
        <v>0.28970942919490072</v>
      </c>
      <c r="G25" s="34">
        <f>'table 5'!H7+'table 5'!I7</f>
        <v>44467</v>
      </c>
      <c r="H25" s="34">
        <f>'table 5'!H22+'table 5'!I22</f>
        <v>5727</v>
      </c>
      <c r="I25" s="34">
        <f>'table 5'!H38+'table 5'!I38</f>
        <v>62988</v>
      </c>
      <c r="J25" s="46">
        <f t="shared" si="8"/>
        <v>6.7644491007508298</v>
      </c>
      <c r="K25" s="57">
        <f t="shared" si="9"/>
        <v>-0.29404013462881817</v>
      </c>
    </row>
    <row r="26" spans="1:21" ht="15" customHeight="1" x14ac:dyDescent="0.25">
      <c r="A26" s="30" t="s">
        <v>6</v>
      </c>
      <c r="B26" s="31">
        <f>'table 5'!C8+'table 5'!J8+'table 5'!K8</f>
        <v>395099</v>
      </c>
      <c r="C26" s="31">
        <f>'table 5'!C23+'table 5'!J23+'table 5'!K23</f>
        <v>172277</v>
      </c>
      <c r="D26" s="31">
        <f>'table 5'!C39+'table 5'!J39+'table 5'!K39</f>
        <v>484169</v>
      </c>
      <c r="E26" s="45">
        <f t="shared" si="6"/>
        <v>1.2933937786239604</v>
      </c>
      <c r="F26" s="58">
        <f t="shared" si="7"/>
        <v>-0.18396469001526328</v>
      </c>
      <c r="G26" s="31">
        <f>'table 5'!H8+'table 5'!I8</f>
        <v>50250</v>
      </c>
      <c r="H26" s="31">
        <f>'table 5'!H23+'table 5'!I23</f>
        <v>7428</v>
      </c>
      <c r="I26" s="31">
        <f>'table 5'!H39+'table 5'!I39</f>
        <v>96570</v>
      </c>
      <c r="J26" s="45">
        <f t="shared" si="8"/>
        <v>5.7649434571890144</v>
      </c>
      <c r="K26" s="58">
        <f t="shared" si="9"/>
        <v>-0.47965206585896236</v>
      </c>
    </row>
    <row r="27" spans="1:21" ht="15" customHeight="1" x14ac:dyDescent="0.25">
      <c r="A27" s="33" t="s">
        <v>7</v>
      </c>
      <c r="B27" s="34">
        <f>'table 5'!C9+'table 5'!J9+'table 5'!K9</f>
        <v>0</v>
      </c>
      <c r="C27" s="34">
        <f>'table 5'!C24+'table 5'!J24+'table 5'!K24</f>
        <v>370037</v>
      </c>
      <c r="D27" s="34">
        <f>'table 5'!C40+'table 5'!J40+'table 5'!K40</f>
        <v>711931</v>
      </c>
      <c r="E27" s="46"/>
      <c r="F27" s="57"/>
      <c r="G27" s="34">
        <f>'table 5'!H9+'table 5'!I9</f>
        <v>0</v>
      </c>
      <c r="H27" s="34">
        <f>'table 5'!H24+'table 5'!I24</f>
        <v>12140</v>
      </c>
      <c r="I27" s="34">
        <f>'table 5'!H40+'table 5'!I40</f>
        <v>114667</v>
      </c>
      <c r="J27" s="46"/>
      <c r="K27" s="57"/>
    </row>
    <row r="28" spans="1:21" ht="15" customHeight="1" x14ac:dyDescent="0.25">
      <c r="A28" s="30" t="s">
        <v>8</v>
      </c>
      <c r="B28" s="31">
        <f>'table 5'!C10+'table 5'!J10+'table 5'!K10</f>
        <v>0</v>
      </c>
      <c r="C28" s="31">
        <f>'table 5'!C25+'table 5'!J25+'table 5'!K25</f>
        <v>348655</v>
      </c>
      <c r="D28" s="31">
        <f>'table 5'!C41+'table 5'!J41+'table 5'!K41</f>
        <v>620516</v>
      </c>
      <c r="E28" s="45"/>
      <c r="F28" s="58"/>
      <c r="G28" s="31">
        <f>'table 5'!H10+'table 5'!I10</f>
        <v>0</v>
      </c>
      <c r="H28" s="31">
        <f>'table 5'!H25+'table 5'!I25</f>
        <v>71241</v>
      </c>
      <c r="I28" s="31">
        <f>'table 5'!H41+'table 5'!I41</f>
        <v>272655</v>
      </c>
      <c r="J28" s="45"/>
      <c r="K28" s="58"/>
    </row>
    <row r="29" spans="1:21" ht="15" customHeight="1" x14ac:dyDescent="0.25">
      <c r="A29" s="33" t="s">
        <v>9</v>
      </c>
      <c r="B29" s="34">
        <f>'table 5'!C11+'table 5'!J11+'table 5'!K11</f>
        <v>0</v>
      </c>
      <c r="C29" s="34">
        <f>'table 5'!C26+'table 5'!J26+'table 5'!K26</f>
        <v>166954</v>
      </c>
      <c r="D29" s="34">
        <f>'table 5'!C42+'table 5'!J42+'table 5'!K42</f>
        <v>359485</v>
      </c>
      <c r="E29" s="46"/>
      <c r="F29" s="57"/>
      <c r="G29" s="34">
        <f>'table 5'!H11+'table 5'!I11</f>
        <v>0</v>
      </c>
      <c r="H29" s="34">
        <f>'table 5'!H26+'table 5'!I26</f>
        <v>31253</v>
      </c>
      <c r="I29" s="34">
        <f>'table 5'!H42+'table 5'!I42</f>
        <v>118389</v>
      </c>
      <c r="J29" s="46"/>
      <c r="K29" s="57"/>
    </row>
    <row r="30" spans="1:21" ht="15" customHeight="1" x14ac:dyDescent="0.25">
      <c r="A30" s="30" t="s">
        <v>10</v>
      </c>
      <c r="B30" s="31">
        <f>'table 5'!C12+'table 5'!J12+'table 5'!K12</f>
        <v>0</v>
      </c>
      <c r="C30" s="31">
        <f>'table 5'!C27+'table 5'!J27+'table 5'!K27</f>
        <v>88730</v>
      </c>
      <c r="D30" s="31">
        <f>'table 5'!C43+'table 5'!J43+'table 5'!K43</f>
        <v>160515</v>
      </c>
      <c r="E30" s="45"/>
      <c r="F30" s="58"/>
      <c r="G30" s="31">
        <f>'table 5'!H12+'table 5'!I12</f>
        <v>0</v>
      </c>
      <c r="H30" s="31">
        <f>'table 5'!H27+'table 5'!I27</f>
        <v>25728</v>
      </c>
      <c r="I30" s="31">
        <f>'table 5'!H43+'table 5'!I43</f>
        <v>75942</v>
      </c>
      <c r="J30" s="45"/>
      <c r="K30" s="58"/>
    </row>
    <row r="31" spans="1:21" ht="15" customHeight="1" x14ac:dyDescent="0.25">
      <c r="A31" s="33" t="s">
        <v>11</v>
      </c>
      <c r="B31" s="34">
        <f>'table 5'!C13+'table 5'!J13+'table 5'!K13</f>
        <v>0</v>
      </c>
      <c r="C31" s="34">
        <f>'table 5'!C28+'table 5'!J28+'table 5'!K28</f>
        <v>52727</v>
      </c>
      <c r="D31" s="34">
        <f>'table 5'!C44+'table 5'!J44+'table 5'!K44</f>
        <v>96989</v>
      </c>
      <c r="E31" s="46"/>
      <c r="F31" s="57"/>
      <c r="G31" s="34">
        <f>'table 5'!H13+'table 5'!I13</f>
        <v>0</v>
      </c>
      <c r="H31" s="34">
        <f>'table 5'!H28+'table 5'!I28</f>
        <v>21926</v>
      </c>
      <c r="I31" s="34">
        <f>'table 5'!H44+'table 5'!I44</f>
        <v>63445</v>
      </c>
      <c r="J31" s="46"/>
      <c r="K31" s="57"/>
    </row>
    <row r="32" spans="1:21" ht="15" customHeight="1" thickBot="1" x14ac:dyDescent="0.3">
      <c r="A32" s="95" t="s">
        <v>12</v>
      </c>
      <c r="B32" s="96">
        <f>'table 5'!C14+'table 5'!J14+'table 5'!K14</f>
        <v>0</v>
      </c>
      <c r="C32" s="96">
        <f>'table 5'!C29+'table 5'!J29+'table 5'!K29</f>
        <v>46555</v>
      </c>
      <c r="D32" s="96">
        <f>'table 5'!C45+'table 5'!J45+'table 5'!K45</f>
        <v>119205</v>
      </c>
      <c r="E32" s="97"/>
      <c r="F32" s="98"/>
      <c r="G32" s="96">
        <f>'table 5'!H14+'table 5'!I14</f>
        <v>0</v>
      </c>
      <c r="H32" s="96">
        <f>'table 5'!H29+'table 5'!I29</f>
        <v>17987</v>
      </c>
      <c r="I32" s="96">
        <f>'table 5'!H45+'table 5'!I45</f>
        <v>64649</v>
      </c>
      <c r="J32" s="97"/>
      <c r="K32" s="98"/>
    </row>
    <row r="33" spans="1:21" ht="15" customHeight="1" thickTop="1" x14ac:dyDescent="0.25">
      <c r="A33" s="41" t="s">
        <v>13</v>
      </c>
      <c r="B33" s="42">
        <f>SUM(B21:B26)</f>
        <v>875427</v>
      </c>
      <c r="C33" s="42">
        <f>SUM(C21:C26)</f>
        <v>317109</v>
      </c>
      <c r="D33" s="42">
        <f>SUM(D21:D26)</f>
        <v>1181479</v>
      </c>
      <c r="E33" s="59">
        <f>IFERROR(B33/C33-1,"")</f>
        <v>1.7606501234591261</v>
      </c>
      <c r="F33" s="60">
        <f>IFERROR(B33/D33-1,"")</f>
        <v>-0.25904142181113676</v>
      </c>
      <c r="G33" s="42">
        <f>SUM(G21:G26)</f>
        <v>155842</v>
      </c>
      <c r="H33" s="42">
        <f>SUM(H21:H26)</f>
        <v>41404</v>
      </c>
      <c r="I33" s="42">
        <f>SUM(I21:I26)</f>
        <v>376723</v>
      </c>
      <c r="J33" s="59">
        <f>IFERROR(G33/H33-1,"")</f>
        <v>2.7639358516085402</v>
      </c>
      <c r="K33" s="60">
        <f>IFERROR(G33/I33-1,"")</f>
        <v>-0.58632204564096169</v>
      </c>
    </row>
    <row r="34" spans="1:21" s="22" customFormat="1" ht="15" customHeight="1" x14ac:dyDescent="0.2">
      <c r="A34" s="49" t="s">
        <v>29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20"/>
      <c r="M34" s="20"/>
      <c r="N34" s="20"/>
      <c r="O34" s="21"/>
      <c r="P34" s="21"/>
      <c r="Q34" s="21"/>
      <c r="R34" s="21"/>
      <c r="S34" s="21"/>
      <c r="T34" s="21"/>
      <c r="U34" s="21"/>
    </row>
    <row r="35" spans="1:21" s="22" customFormat="1" ht="15" customHeight="1" x14ac:dyDescent="0.2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20"/>
      <c r="M35" s="20"/>
      <c r="N35" s="20"/>
      <c r="O35" s="21"/>
      <c r="P35" s="21"/>
      <c r="Q35" s="21"/>
      <c r="R35" s="21"/>
      <c r="S35" s="21"/>
      <c r="T35" s="21"/>
      <c r="U35" s="21"/>
    </row>
    <row r="36" spans="1:21" ht="15" customHeight="1" x14ac:dyDescent="0.25">
      <c r="A36" s="49"/>
    </row>
  </sheetData>
  <mergeCells count="4">
    <mergeCell ref="B3:F3"/>
    <mergeCell ref="G3:K3"/>
    <mergeCell ref="B19:F19"/>
    <mergeCell ref="G19:K19"/>
  </mergeCells>
  <pageMargins left="0.25" right="0.25" top="0.75" bottom="0.75" header="0.3" footer="0.3"/>
  <pageSetup paperSize="9" scale="45" orientation="landscape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88A2-077A-4BD6-8DC5-62AF29620752}">
  <dimension ref="A1:U94"/>
  <sheetViews>
    <sheetView showGridLines="0" workbookViewId="0"/>
  </sheetViews>
  <sheetFormatPr defaultRowHeight="15" x14ac:dyDescent="0.25"/>
  <cols>
    <col min="1" max="1" width="12.85546875" style="9" customWidth="1"/>
    <col min="2" max="6" width="12.85546875" style="12" customWidth="1"/>
    <col min="7" max="7" width="14.85546875" style="12" customWidth="1"/>
    <col min="8" max="10" width="12.85546875" style="12" customWidth="1"/>
    <col min="11" max="11" width="12.85546875" style="17" customWidth="1"/>
    <col min="12" max="21" width="8.85546875" style="9"/>
  </cols>
  <sheetData>
    <row r="1" spans="1:11" x14ac:dyDescent="0.25">
      <c r="A1" s="25" t="s">
        <v>72</v>
      </c>
      <c r="B1" s="25"/>
      <c r="C1" s="10"/>
      <c r="D1" s="10"/>
      <c r="E1" s="10"/>
      <c r="F1" s="10"/>
      <c r="G1" s="10"/>
      <c r="H1" s="10"/>
      <c r="I1" s="10"/>
      <c r="J1" s="10"/>
      <c r="K1" s="10"/>
    </row>
    <row r="2" spans="1:11" ht="14.45" customHeight="1" x14ac:dyDescent="0.25">
      <c r="A2" s="26">
        <v>2022</v>
      </c>
      <c r="B2" s="108" t="s">
        <v>76</v>
      </c>
      <c r="C2" s="107" t="s">
        <v>62</v>
      </c>
      <c r="D2" s="107" t="s">
        <v>63</v>
      </c>
      <c r="E2" s="107"/>
      <c r="F2" s="107" t="s">
        <v>64</v>
      </c>
      <c r="G2" s="107" t="s">
        <v>65</v>
      </c>
      <c r="H2" s="107" t="s">
        <v>63</v>
      </c>
      <c r="I2" s="107"/>
      <c r="J2" s="107"/>
      <c r="K2" s="107" t="s">
        <v>66</v>
      </c>
    </row>
    <row r="3" spans="1:11" ht="14.45" customHeight="1" x14ac:dyDescent="0.25">
      <c r="A3" s="26"/>
      <c r="B3" s="109"/>
      <c r="C3" s="107"/>
      <c r="D3" s="51" t="s">
        <v>67</v>
      </c>
      <c r="E3" s="51" t="s">
        <v>68</v>
      </c>
      <c r="F3" s="107"/>
      <c r="G3" s="107"/>
      <c r="H3" s="51" t="s">
        <v>69</v>
      </c>
      <c r="I3" s="51" t="s">
        <v>70</v>
      </c>
      <c r="J3" s="51" t="s">
        <v>71</v>
      </c>
      <c r="K3" s="107"/>
    </row>
    <row r="4" spans="1:11" x14ac:dyDescent="0.25">
      <c r="A4" s="30" t="s">
        <v>1</v>
      </c>
      <c r="B4" s="31">
        <v>197.51982877200501</v>
      </c>
      <c r="C4" s="31">
        <v>148.92407393905501</v>
      </c>
      <c r="D4" s="31">
        <v>15.8169071249567</v>
      </c>
      <c r="E4" s="31">
        <v>54.243712007720099</v>
      </c>
      <c r="F4" s="31">
        <v>48.595754832949901</v>
      </c>
      <c r="G4" s="31">
        <v>143.88113115252901</v>
      </c>
      <c r="H4" s="31">
        <v>33.357355271602003</v>
      </c>
      <c r="I4" s="31">
        <v>10.7712920155045</v>
      </c>
      <c r="J4" s="31">
        <v>2.1601568010339598</v>
      </c>
      <c r="K4" s="31">
        <v>341.40095992453502</v>
      </c>
    </row>
    <row r="5" spans="1:11" x14ac:dyDescent="0.25">
      <c r="A5" s="33" t="s">
        <v>2</v>
      </c>
      <c r="B5" s="34">
        <v>186.98167854229399</v>
      </c>
      <c r="C5" s="34">
        <v>118.57698056176601</v>
      </c>
      <c r="D5" s="34">
        <v>10.1550783173273</v>
      </c>
      <c r="E5" s="34">
        <v>41.712458313694299</v>
      </c>
      <c r="F5" s="34">
        <v>68.404697980528496</v>
      </c>
      <c r="G5" s="34">
        <v>130.05544904860199</v>
      </c>
      <c r="H5" s="34">
        <v>23.0686668623907</v>
      </c>
      <c r="I5" s="34">
        <v>5.9926102995382804</v>
      </c>
      <c r="J5" s="34">
        <v>5.0611251231983498</v>
      </c>
      <c r="K5" s="34">
        <v>317.037127590897</v>
      </c>
    </row>
    <row r="6" spans="1:11" x14ac:dyDescent="0.25">
      <c r="A6" s="30" t="s">
        <v>3</v>
      </c>
      <c r="B6" s="31">
        <v>207.75346257743601</v>
      </c>
      <c r="C6" s="31">
        <v>152.71687790644901</v>
      </c>
      <c r="D6" s="31">
        <v>27.7364964955384</v>
      </c>
      <c r="E6" s="31">
        <v>55.451910598337498</v>
      </c>
      <c r="F6" s="31">
        <v>55.036584670987097</v>
      </c>
      <c r="G6" s="31">
        <v>206.50199336409801</v>
      </c>
      <c r="H6" s="31">
        <v>35.166421010076597</v>
      </c>
      <c r="I6" s="31">
        <v>20.898516439375602</v>
      </c>
      <c r="J6" s="31">
        <v>1.41907508911185</v>
      </c>
      <c r="K6" s="31">
        <v>414.25545594153402</v>
      </c>
    </row>
    <row r="7" spans="1:11" x14ac:dyDescent="0.25">
      <c r="A7" s="33" t="s">
        <v>4</v>
      </c>
      <c r="B7" s="34">
        <v>601.401857285353</v>
      </c>
      <c r="C7" s="34">
        <v>471.738108950867</v>
      </c>
      <c r="D7" s="34">
        <v>92.3914831749901</v>
      </c>
      <c r="E7" s="34">
        <v>149.864146226553</v>
      </c>
      <c r="F7" s="34">
        <v>129.663748334486</v>
      </c>
      <c r="G7" s="34">
        <v>454.59934756127302</v>
      </c>
      <c r="H7" s="34">
        <v>123.340391827952</v>
      </c>
      <c r="I7" s="34">
        <v>41.622003835459097</v>
      </c>
      <c r="J7" s="34">
        <v>2.94726313610126</v>
      </c>
      <c r="K7" s="34">
        <v>1056.0012048466299</v>
      </c>
    </row>
    <row r="8" spans="1:11" x14ac:dyDescent="0.25">
      <c r="A8" s="30" t="s">
        <v>5</v>
      </c>
      <c r="B8" s="31">
        <v>1333.94471997661</v>
      </c>
      <c r="C8" s="31">
        <v>1071.78201575756</v>
      </c>
      <c r="D8" s="31">
        <v>158.95697538059099</v>
      </c>
      <c r="E8" s="31">
        <v>437.13944045710798</v>
      </c>
      <c r="F8" s="31">
        <v>262.16270421905301</v>
      </c>
      <c r="G8" s="31">
        <v>871.26558664423305</v>
      </c>
      <c r="H8" s="31">
        <v>410.83868515764198</v>
      </c>
      <c r="I8" s="31">
        <v>94.777104604310907</v>
      </c>
      <c r="J8" s="31">
        <v>0</v>
      </c>
      <c r="K8" s="31">
        <v>2205.2103066208501</v>
      </c>
    </row>
    <row r="9" spans="1:11" x14ac:dyDescent="0.25">
      <c r="A9" s="33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5">
      <c r="A10" s="30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5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5">
      <c r="A12" s="30" t="s">
        <v>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5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5">
      <c r="A14" s="30" t="s">
        <v>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.75" thickBot="1" x14ac:dyDescent="0.3">
      <c r="A15" s="99" t="s">
        <v>12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5.75" thickTop="1" x14ac:dyDescent="0.25">
      <c r="A16" s="36" t="s">
        <v>77</v>
      </c>
      <c r="B16" s="37">
        <v>2527.6015471536998</v>
      </c>
      <c r="C16" s="37">
        <v>1963.7380571157</v>
      </c>
      <c r="D16" s="37">
        <v>305.056940493404</v>
      </c>
      <c r="E16" s="37">
        <v>738.41166760341298</v>
      </c>
      <c r="F16" s="37">
        <v>563.86349003800501</v>
      </c>
      <c r="G16" s="37">
        <v>1806.30350777073</v>
      </c>
      <c r="H16" s="37">
        <v>625.77152012966303</v>
      </c>
      <c r="I16" s="37">
        <v>174.06152719418799</v>
      </c>
      <c r="J16" s="37">
        <v>11.587620149445399</v>
      </c>
      <c r="K16" s="37">
        <v>4333.9050549244403</v>
      </c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1" ht="14.45" customHeight="1" x14ac:dyDescent="0.25">
      <c r="A18" s="26">
        <v>2021</v>
      </c>
      <c r="B18" s="108" t="str">
        <f>B2</f>
        <v>Χώρες ΕΕ-27</v>
      </c>
      <c r="C18" s="107" t="str">
        <f>C2</f>
        <v>Χώρες 
Ζώνης Ευρώ</v>
      </c>
      <c r="D18" s="107" t="s">
        <v>63</v>
      </c>
      <c r="E18" s="107"/>
      <c r="F18" s="107" t="s">
        <v>64</v>
      </c>
      <c r="G18" s="107" t="s">
        <v>65</v>
      </c>
      <c r="H18" s="107" t="s">
        <v>63</v>
      </c>
      <c r="I18" s="107"/>
      <c r="J18" s="107"/>
      <c r="K18" s="107" t="s">
        <v>66</v>
      </c>
    </row>
    <row r="19" spans="1:11" ht="14.45" customHeight="1" x14ac:dyDescent="0.25">
      <c r="A19" s="26"/>
      <c r="B19" s="109"/>
      <c r="C19" s="107"/>
      <c r="D19" s="51" t="s">
        <v>67</v>
      </c>
      <c r="E19" s="51" t="s">
        <v>68</v>
      </c>
      <c r="F19" s="107"/>
      <c r="G19" s="107"/>
      <c r="H19" s="51" t="s">
        <v>69</v>
      </c>
      <c r="I19" s="51" t="s">
        <v>70</v>
      </c>
      <c r="J19" s="51" t="s">
        <v>71</v>
      </c>
      <c r="K19" s="107"/>
    </row>
    <row r="20" spans="1:11" x14ac:dyDescent="0.25">
      <c r="A20" s="30" t="s">
        <v>1</v>
      </c>
      <c r="B20" s="31">
        <v>61.811</v>
      </c>
      <c r="C20" s="31">
        <v>40.228000000000002</v>
      </c>
      <c r="D20" s="31">
        <v>3.0139999999999998</v>
      </c>
      <c r="E20" s="31">
        <v>19.132999999999999</v>
      </c>
      <c r="F20" s="31">
        <v>21.582999999999998</v>
      </c>
      <c r="G20" s="31">
        <v>33.905999999999999</v>
      </c>
      <c r="H20" s="31">
        <v>5.7130000000000001</v>
      </c>
      <c r="I20" s="31">
        <v>0.72799999999999998</v>
      </c>
      <c r="J20" s="31">
        <v>0.318</v>
      </c>
      <c r="K20" s="31">
        <v>95.716999999999999</v>
      </c>
    </row>
    <row r="21" spans="1:11" x14ac:dyDescent="0.25">
      <c r="A21" s="33" t="s">
        <v>2</v>
      </c>
      <c r="B21" s="34">
        <v>39.655000000000001</v>
      </c>
      <c r="C21" s="34">
        <v>22.219000000000001</v>
      </c>
      <c r="D21" s="34">
        <v>2.4129999999999998</v>
      </c>
      <c r="E21" s="34">
        <v>7.8789999999999996</v>
      </c>
      <c r="F21" s="34">
        <v>17.436</v>
      </c>
      <c r="G21" s="34">
        <v>36.777999999999999</v>
      </c>
      <c r="H21" s="34">
        <v>3.577</v>
      </c>
      <c r="I21" s="34">
        <v>0.34200000000000003</v>
      </c>
      <c r="J21" s="34">
        <v>0.158</v>
      </c>
      <c r="K21" s="34">
        <v>76.433000000000007</v>
      </c>
    </row>
    <row r="22" spans="1:11" x14ac:dyDescent="0.25">
      <c r="A22" s="30" t="s">
        <v>3</v>
      </c>
      <c r="B22" s="31">
        <v>57.725999999999999</v>
      </c>
      <c r="C22" s="31">
        <v>30.574999999999999</v>
      </c>
      <c r="D22" s="31">
        <v>3.073</v>
      </c>
      <c r="E22" s="31">
        <v>10.195</v>
      </c>
      <c r="F22" s="31">
        <v>27.151</v>
      </c>
      <c r="G22" s="31">
        <v>41.168999999999997</v>
      </c>
      <c r="H22" s="31">
        <v>5.8529999999999998</v>
      </c>
      <c r="I22" s="31">
        <v>1.42</v>
      </c>
      <c r="J22" s="31">
        <v>8.8999999999999996E-2</v>
      </c>
      <c r="K22" s="31">
        <v>98.894999999999996</v>
      </c>
    </row>
    <row r="23" spans="1:11" x14ac:dyDescent="0.25">
      <c r="A23" s="33" t="s">
        <v>4</v>
      </c>
      <c r="B23" s="34">
        <v>61.704000000000001</v>
      </c>
      <c r="C23" s="34">
        <v>42.405999999999999</v>
      </c>
      <c r="D23" s="34">
        <v>3.6459999999999999</v>
      </c>
      <c r="E23" s="34">
        <v>12.355</v>
      </c>
      <c r="F23" s="34">
        <v>19.297999999999998</v>
      </c>
      <c r="G23" s="34">
        <v>45.578000000000003</v>
      </c>
      <c r="H23" s="34">
        <v>3.5790000000000002</v>
      </c>
      <c r="I23" s="34">
        <v>1.077</v>
      </c>
      <c r="J23" s="34">
        <v>0.442</v>
      </c>
      <c r="K23" s="34">
        <v>107.282</v>
      </c>
    </row>
    <row r="24" spans="1:11" x14ac:dyDescent="0.25">
      <c r="A24" s="30" t="s">
        <v>5</v>
      </c>
      <c r="B24" s="31">
        <v>205.99</v>
      </c>
      <c r="C24" s="31">
        <v>151.15299999999999</v>
      </c>
      <c r="D24" s="31">
        <v>31.024999999999999</v>
      </c>
      <c r="E24" s="31">
        <v>55.127000000000002</v>
      </c>
      <c r="F24" s="31">
        <v>54.837000000000003</v>
      </c>
      <c r="G24" s="31">
        <v>79.457999999999998</v>
      </c>
      <c r="H24" s="31">
        <v>11.651</v>
      </c>
      <c r="I24" s="31">
        <v>4.1760000000000002</v>
      </c>
      <c r="J24" s="31">
        <v>5.0999999999999997E-2</v>
      </c>
      <c r="K24" s="31">
        <v>285.44799999999998</v>
      </c>
    </row>
    <row r="25" spans="1:11" x14ac:dyDescent="0.25">
      <c r="A25" s="33" t="s">
        <v>6</v>
      </c>
      <c r="B25" s="34">
        <v>755.83699999999999</v>
      </c>
      <c r="C25" s="34">
        <v>512.84199999999998</v>
      </c>
      <c r="D25" s="34">
        <v>84.52</v>
      </c>
      <c r="E25" s="34">
        <v>236.941</v>
      </c>
      <c r="F25" s="34">
        <v>242.995</v>
      </c>
      <c r="G25" s="34">
        <v>312.93599999999998</v>
      </c>
      <c r="H25" s="34">
        <v>59.732999999999997</v>
      </c>
      <c r="I25" s="34">
        <v>30.655000000000001</v>
      </c>
      <c r="J25" s="34">
        <v>2.7589999999999999</v>
      </c>
      <c r="K25" s="34">
        <v>1068.7729999999999</v>
      </c>
    </row>
    <row r="26" spans="1:11" x14ac:dyDescent="0.25">
      <c r="A26" s="30" t="s">
        <v>7</v>
      </c>
      <c r="B26" s="31">
        <v>2061.98</v>
      </c>
      <c r="C26" s="31">
        <v>1371.0350000000001</v>
      </c>
      <c r="D26" s="31">
        <v>260.91500000000002</v>
      </c>
      <c r="E26" s="31">
        <v>459.59199999999998</v>
      </c>
      <c r="F26" s="31">
        <v>690.94500000000005</v>
      </c>
      <c r="G26" s="31">
        <v>755.43700000000001</v>
      </c>
      <c r="H26" s="31">
        <v>177.679</v>
      </c>
      <c r="I26" s="31">
        <v>96.899000000000001</v>
      </c>
      <c r="J26" s="31">
        <v>26.72</v>
      </c>
      <c r="K26" s="31">
        <v>2817.4169999999999</v>
      </c>
    </row>
    <row r="27" spans="1:11" x14ac:dyDescent="0.25">
      <c r="A27" s="33" t="s">
        <v>8</v>
      </c>
      <c r="B27" s="34">
        <v>2956.6379999999999</v>
      </c>
      <c r="C27" s="34">
        <v>2099.904</v>
      </c>
      <c r="D27" s="34">
        <v>386.07600000000002</v>
      </c>
      <c r="E27" s="34">
        <v>732.54300000000001</v>
      </c>
      <c r="F27" s="34">
        <v>856.73400000000004</v>
      </c>
      <c r="G27" s="34">
        <v>1117.5139999999999</v>
      </c>
      <c r="H27" s="34">
        <v>455.25299999999999</v>
      </c>
      <c r="I27" s="34">
        <v>75.207999999999998</v>
      </c>
      <c r="J27" s="34">
        <v>23.510999999999999</v>
      </c>
      <c r="K27" s="34">
        <v>4074.152</v>
      </c>
    </row>
    <row r="28" spans="1:11" x14ac:dyDescent="0.25">
      <c r="A28" s="30" t="s">
        <v>9</v>
      </c>
      <c r="B28" s="31">
        <v>2033.579</v>
      </c>
      <c r="C28" s="31">
        <v>1508.607</v>
      </c>
      <c r="D28" s="31">
        <v>231.386</v>
      </c>
      <c r="E28" s="31">
        <v>679.53</v>
      </c>
      <c r="F28" s="31">
        <v>524.97199999999998</v>
      </c>
      <c r="G28" s="31">
        <v>961.65499999999997</v>
      </c>
      <c r="H28" s="31">
        <v>451.815</v>
      </c>
      <c r="I28" s="31">
        <v>85.301000000000002</v>
      </c>
      <c r="J28" s="31">
        <v>12.548</v>
      </c>
      <c r="K28" s="31">
        <v>2995.2339999999999</v>
      </c>
    </row>
    <row r="29" spans="1:11" x14ac:dyDescent="0.25">
      <c r="A29" s="33" t="s">
        <v>10</v>
      </c>
      <c r="B29" s="34">
        <v>1437.63</v>
      </c>
      <c r="C29" s="34">
        <v>1224.954</v>
      </c>
      <c r="D29" s="34">
        <v>135.114</v>
      </c>
      <c r="E29" s="34">
        <v>669.29499999999996</v>
      </c>
      <c r="F29" s="34">
        <v>212.67599999999999</v>
      </c>
      <c r="G29" s="34">
        <v>706.23400000000004</v>
      </c>
      <c r="H29" s="34">
        <v>309.61099999999999</v>
      </c>
      <c r="I29" s="34">
        <v>68.995000000000005</v>
      </c>
      <c r="J29" s="34">
        <v>27.593</v>
      </c>
      <c r="K29" s="34">
        <v>2143.864</v>
      </c>
    </row>
    <row r="30" spans="1:11" x14ac:dyDescent="0.25">
      <c r="A30" s="30" t="s">
        <v>11</v>
      </c>
      <c r="B30" s="31">
        <v>291</v>
      </c>
      <c r="C30" s="31">
        <v>228.042</v>
      </c>
      <c r="D30" s="31">
        <v>18.259</v>
      </c>
      <c r="E30" s="31">
        <v>75.346000000000004</v>
      </c>
      <c r="F30" s="31">
        <v>62.957999999999998</v>
      </c>
      <c r="G30" s="31">
        <v>270.226</v>
      </c>
      <c r="H30" s="31">
        <v>63.795999999999999</v>
      </c>
      <c r="I30" s="31">
        <v>16.859000000000002</v>
      </c>
      <c r="J30" s="31">
        <v>17.305</v>
      </c>
      <c r="K30" s="31">
        <v>561.226</v>
      </c>
    </row>
    <row r="31" spans="1:11" x14ac:dyDescent="0.25">
      <c r="A31" s="33" t="s">
        <v>12</v>
      </c>
      <c r="B31" s="34">
        <v>159.499</v>
      </c>
      <c r="C31" s="34">
        <v>127.78400000000001</v>
      </c>
      <c r="D31" s="34">
        <v>15.061999999999999</v>
      </c>
      <c r="E31" s="34">
        <v>43.228000000000002</v>
      </c>
      <c r="F31" s="34">
        <v>31.715</v>
      </c>
      <c r="G31" s="34">
        <v>220.98099999999999</v>
      </c>
      <c r="H31" s="34">
        <v>42.93</v>
      </c>
      <c r="I31" s="34">
        <v>14.381</v>
      </c>
      <c r="J31" s="34">
        <v>8.016</v>
      </c>
      <c r="K31" s="34">
        <v>380.48</v>
      </c>
    </row>
    <row r="32" spans="1:11" ht="15.75" thickBot="1" x14ac:dyDescent="0.3">
      <c r="A32" s="101" t="s">
        <v>0</v>
      </c>
      <c r="B32" s="102">
        <v>10123.049000000001</v>
      </c>
      <c r="C32" s="102">
        <v>7359.7489999999998</v>
      </c>
      <c r="D32" s="102">
        <v>1174.5029999999999</v>
      </c>
      <c r="E32" s="102">
        <v>3001.1640000000002</v>
      </c>
      <c r="F32" s="102">
        <v>2763.3</v>
      </c>
      <c r="G32" s="102">
        <v>4581.8720000000003</v>
      </c>
      <c r="H32" s="102">
        <v>1591.19</v>
      </c>
      <c r="I32" s="102">
        <v>396.041</v>
      </c>
      <c r="J32" s="102">
        <v>119.51</v>
      </c>
      <c r="K32" s="102">
        <v>14704.921</v>
      </c>
    </row>
    <row r="33" spans="1:11" ht="15.75" thickTop="1" x14ac:dyDescent="0.25">
      <c r="A33" s="41" t="str">
        <f>A16</f>
        <v>Tρέχον έτος</v>
      </c>
      <c r="B33" s="42">
        <v>426.88600000000002</v>
      </c>
      <c r="C33" s="42">
        <v>286.58100000000002</v>
      </c>
      <c r="D33" s="42">
        <v>43.170999999999999</v>
      </c>
      <c r="E33" s="42">
        <v>104.68899999999999</v>
      </c>
      <c r="F33" s="42">
        <v>140.30500000000001</v>
      </c>
      <c r="G33" s="42">
        <v>236.88900000000001</v>
      </c>
      <c r="H33" s="42">
        <v>30.373000000000001</v>
      </c>
      <c r="I33" s="42">
        <v>7.7430000000000003</v>
      </c>
      <c r="J33" s="42">
        <v>1.0580000000000001</v>
      </c>
      <c r="K33" s="42">
        <v>663.77499999999998</v>
      </c>
    </row>
    <row r="34" spans="1:11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45" customHeight="1" x14ac:dyDescent="0.25">
      <c r="A35" s="26">
        <v>2019</v>
      </c>
      <c r="B35" s="107" t="str">
        <f>B2</f>
        <v>Χώρες ΕΕ-27</v>
      </c>
      <c r="C35" s="107" t="str">
        <f>C2</f>
        <v>Χώρες 
Ζώνης Ευρώ</v>
      </c>
      <c r="D35" s="107" t="s">
        <v>63</v>
      </c>
      <c r="E35" s="107"/>
      <c r="F35" s="107" t="s">
        <v>64</v>
      </c>
      <c r="G35" s="107" t="s">
        <v>65</v>
      </c>
      <c r="H35" s="107" t="s">
        <v>63</v>
      </c>
      <c r="I35" s="107"/>
      <c r="J35" s="107"/>
      <c r="K35" s="107" t="s">
        <v>66</v>
      </c>
    </row>
    <row r="36" spans="1:11" ht="14.45" customHeight="1" x14ac:dyDescent="0.25">
      <c r="A36" s="26"/>
      <c r="B36" s="107"/>
      <c r="C36" s="107"/>
      <c r="D36" s="51" t="s">
        <v>67</v>
      </c>
      <c r="E36" s="51" t="s">
        <v>68</v>
      </c>
      <c r="F36" s="107"/>
      <c r="G36" s="107"/>
      <c r="H36" s="51" t="s">
        <v>69</v>
      </c>
      <c r="I36" s="51" t="s">
        <v>70</v>
      </c>
      <c r="J36" s="51" t="s">
        <v>71</v>
      </c>
      <c r="K36" s="107"/>
    </row>
    <row r="37" spans="1:11" x14ac:dyDescent="0.25">
      <c r="A37" s="30" t="s">
        <v>1</v>
      </c>
      <c r="B37" s="31">
        <v>345.73</v>
      </c>
      <c r="C37" s="31">
        <v>175.94900000000001</v>
      </c>
      <c r="D37" s="31">
        <v>11.449</v>
      </c>
      <c r="E37" s="31">
        <v>67.694999999999993</v>
      </c>
      <c r="F37" s="31">
        <v>169.78100000000001</v>
      </c>
      <c r="G37" s="31">
        <v>314.25200000000001</v>
      </c>
      <c r="H37" s="31">
        <v>37.951000000000001</v>
      </c>
      <c r="I37" s="31">
        <v>24.981999999999999</v>
      </c>
      <c r="J37" s="31">
        <v>10.111000000000001</v>
      </c>
      <c r="K37" s="31">
        <v>659.98199999999997</v>
      </c>
    </row>
    <row r="38" spans="1:11" x14ac:dyDescent="0.25">
      <c r="A38" s="33" t="s">
        <v>2</v>
      </c>
      <c r="B38" s="34">
        <v>225.74700000000001</v>
      </c>
      <c r="C38" s="34">
        <v>132.41399999999999</v>
      </c>
      <c r="D38" s="34">
        <v>14.061999999999999</v>
      </c>
      <c r="E38" s="34">
        <v>39.917999999999999</v>
      </c>
      <c r="F38" s="34">
        <v>93.332999999999998</v>
      </c>
      <c r="G38" s="34">
        <v>277.79300000000001</v>
      </c>
      <c r="H38" s="34">
        <v>54.207000000000001</v>
      </c>
      <c r="I38" s="34">
        <v>19.030999999999999</v>
      </c>
      <c r="J38" s="34">
        <v>8.4949999999999992</v>
      </c>
      <c r="K38" s="34">
        <v>503.54</v>
      </c>
    </row>
    <row r="39" spans="1:11" x14ac:dyDescent="0.25">
      <c r="A39" s="30" t="s">
        <v>3</v>
      </c>
      <c r="B39" s="31">
        <v>357.774</v>
      </c>
      <c r="C39" s="31">
        <v>206.98500000000001</v>
      </c>
      <c r="D39" s="31">
        <v>29.582999999999998</v>
      </c>
      <c r="E39" s="31">
        <v>69.819999999999993</v>
      </c>
      <c r="F39" s="31">
        <v>150.78899999999999</v>
      </c>
      <c r="G39" s="31">
        <v>414.733</v>
      </c>
      <c r="H39" s="31">
        <v>51.277000000000001</v>
      </c>
      <c r="I39" s="31">
        <v>60.415999999999997</v>
      </c>
      <c r="J39" s="31">
        <v>11.257</v>
      </c>
      <c r="K39" s="31">
        <v>772.50699999999995</v>
      </c>
    </row>
    <row r="40" spans="1:11" x14ac:dyDescent="0.25">
      <c r="A40" s="33" t="s">
        <v>4</v>
      </c>
      <c r="B40" s="34">
        <v>537.28499999999997</v>
      </c>
      <c r="C40" s="34">
        <v>388.74900000000002</v>
      </c>
      <c r="D40" s="34">
        <v>65.701999999999998</v>
      </c>
      <c r="E40" s="34">
        <v>107.018</v>
      </c>
      <c r="F40" s="34">
        <v>148.536</v>
      </c>
      <c r="G40" s="34">
        <v>444.79899999999998</v>
      </c>
      <c r="H40" s="34">
        <v>63.753999999999998</v>
      </c>
      <c r="I40" s="34">
        <v>50.697000000000003</v>
      </c>
      <c r="J40" s="34">
        <v>11.831</v>
      </c>
      <c r="K40" s="34">
        <v>982.08399999999995</v>
      </c>
    </row>
    <row r="41" spans="1:11" x14ac:dyDescent="0.25">
      <c r="A41" s="30" t="s">
        <v>5</v>
      </c>
      <c r="B41" s="31">
        <v>1411.556</v>
      </c>
      <c r="C41" s="31">
        <v>1071.9480000000001</v>
      </c>
      <c r="D41" s="31">
        <v>167.06</v>
      </c>
      <c r="E41" s="31">
        <v>476.70800000000003</v>
      </c>
      <c r="F41" s="31">
        <v>339.608</v>
      </c>
      <c r="G41" s="31">
        <v>975.11099999999999</v>
      </c>
      <c r="H41" s="31">
        <v>347.91199999999998</v>
      </c>
      <c r="I41" s="31">
        <v>131.91</v>
      </c>
      <c r="J41" s="31">
        <v>26.09</v>
      </c>
      <c r="K41" s="31">
        <v>2386.6669999999999</v>
      </c>
    </row>
    <row r="42" spans="1:11" x14ac:dyDescent="0.25">
      <c r="A42" s="33" t="s">
        <v>6</v>
      </c>
      <c r="B42" s="34">
        <v>2396.8910000000001</v>
      </c>
      <c r="C42" s="34">
        <v>1553.9380000000001</v>
      </c>
      <c r="D42" s="34">
        <v>240.35</v>
      </c>
      <c r="E42" s="34">
        <v>590.99900000000002</v>
      </c>
      <c r="F42" s="34">
        <v>842.95299999999997</v>
      </c>
      <c r="G42" s="34">
        <v>1705.316</v>
      </c>
      <c r="H42" s="34">
        <v>545.81299999999999</v>
      </c>
      <c r="I42" s="34">
        <v>134.958</v>
      </c>
      <c r="J42" s="34">
        <v>84.748000000000005</v>
      </c>
      <c r="K42" s="34">
        <v>4102.2070000000003</v>
      </c>
    </row>
    <row r="43" spans="1:11" x14ac:dyDescent="0.25">
      <c r="A43" s="30" t="s">
        <v>7</v>
      </c>
      <c r="B43" s="31">
        <v>3376.2649999999999</v>
      </c>
      <c r="C43" s="31">
        <v>1942.7349999999999</v>
      </c>
      <c r="D43" s="31">
        <v>285.05900000000003</v>
      </c>
      <c r="E43" s="31">
        <v>588.79200000000003</v>
      </c>
      <c r="F43" s="31">
        <v>1433.53</v>
      </c>
      <c r="G43" s="31">
        <v>2297</v>
      </c>
      <c r="H43" s="31">
        <v>644.37599999999998</v>
      </c>
      <c r="I43" s="31">
        <v>172.91300000000001</v>
      </c>
      <c r="J43" s="31">
        <v>106.374</v>
      </c>
      <c r="K43" s="31">
        <v>5673.2650000000003</v>
      </c>
    </row>
    <row r="44" spans="1:11" x14ac:dyDescent="0.25">
      <c r="A44" s="33" t="s">
        <v>8</v>
      </c>
      <c r="B44" s="34">
        <v>4264.4880000000003</v>
      </c>
      <c r="C44" s="34">
        <v>2310.3609999999999</v>
      </c>
      <c r="D44" s="34">
        <v>337.61700000000002</v>
      </c>
      <c r="E44" s="34">
        <v>718.15599999999995</v>
      </c>
      <c r="F44" s="34">
        <v>1954.127</v>
      </c>
      <c r="G44" s="34">
        <v>2497.5079999999998</v>
      </c>
      <c r="H44" s="34">
        <v>740.798</v>
      </c>
      <c r="I44" s="34">
        <v>192.32400000000001</v>
      </c>
      <c r="J44" s="34">
        <v>129.37200000000001</v>
      </c>
      <c r="K44" s="34">
        <v>6761.9960000000001</v>
      </c>
    </row>
    <row r="45" spans="1:11" x14ac:dyDescent="0.25">
      <c r="A45" s="30" t="s">
        <v>9</v>
      </c>
      <c r="B45" s="31">
        <v>3176.1190000000001</v>
      </c>
      <c r="C45" s="31">
        <v>1692.6790000000001</v>
      </c>
      <c r="D45" s="31">
        <v>233.34800000000001</v>
      </c>
      <c r="E45" s="31">
        <v>653.14</v>
      </c>
      <c r="F45" s="31">
        <v>1483.44</v>
      </c>
      <c r="G45" s="31">
        <v>1934.9970000000001</v>
      </c>
      <c r="H45" s="31">
        <v>655.23099999999999</v>
      </c>
      <c r="I45" s="31">
        <v>195.227</v>
      </c>
      <c r="J45" s="31">
        <v>81.162000000000006</v>
      </c>
      <c r="K45" s="31">
        <v>5111.116</v>
      </c>
    </row>
    <row r="46" spans="1:11" x14ac:dyDescent="0.25">
      <c r="A46" s="33" t="s">
        <v>10</v>
      </c>
      <c r="B46" s="34">
        <v>1662.89</v>
      </c>
      <c r="C46" s="34">
        <v>1151.3589999999999</v>
      </c>
      <c r="D46" s="34">
        <v>129.09</v>
      </c>
      <c r="E46" s="34">
        <v>595.08500000000004</v>
      </c>
      <c r="F46" s="34">
        <v>511.53100000000001</v>
      </c>
      <c r="G46" s="34">
        <v>1110.432</v>
      </c>
      <c r="H46" s="34">
        <v>282.96300000000002</v>
      </c>
      <c r="I46" s="34">
        <v>124.488</v>
      </c>
      <c r="J46" s="34">
        <v>82.167000000000002</v>
      </c>
      <c r="K46" s="34">
        <v>2773.3220000000001</v>
      </c>
    </row>
    <row r="47" spans="1:11" x14ac:dyDescent="0.25">
      <c r="A47" s="30" t="s">
        <v>11</v>
      </c>
      <c r="B47" s="31">
        <v>490.40100000000001</v>
      </c>
      <c r="C47" s="31">
        <v>248.43899999999999</v>
      </c>
      <c r="D47" s="31">
        <v>15.878</v>
      </c>
      <c r="E47" s="31">
        <v>72</v>
      </c>
      <c r="F47" s="31">
        <v>241.96199999999999</v>
      </c>
      <c r="G47" s="31">
        <v>439.101</v>
      </c>
      <c r="H47" s="31">
        <v>49.597000000000001</v>
      </c>
      <c r="I47" s="31">
        <v>42.732999999999997</v>
      </c>
      <c r="J47" s="31">
        <v>18.876999999999999</v>
      </c>
      <c r="K47" s="31">
        <v>929.50199999999995</v>
      </c>
    </row>
    <row r="48" spans="1:11" x14ac:dyDescent="0.25">
      <c r="A48" s="33" t="s">
        <v>12</v>
      </c>
      <c r="B48" s="34">
        <v>308.61900000000003</v>
      </c>
      <c r="C48" s="34">
        <v>195.83099999999999</v>
      </c>
      <c r="D48" s="34">
        <v>12.595000000000001</v>
      </c>
      <c r="E48" s="34">
        <v>46.954999999999998</v>
      </c>
      <c r="F48" s="34">
        <v>112.788</v>
      </c>
      <c r="G48" s="34">
        <v>383.56400000000002</v>
      </c>
      <c r="H48" s="34">
        <v>25.446000000000002</v>
      </c>
      <c r="I48" s="34">
        <v>29.309000000000001</v>
      </c>
      <c r="J48" s="34">
        <v>12.396000000000001</v>
      </c>
      <c r="K48" s="34">
        <v>692.18299999999999</v>
      </c>
    </row>
    <row r="49" spans="1:11" ht="15.75" thickBot="1" x14ac:dyDescent="0.3">
      <c r="A49" s="101" t="s">
        <v>0</v>
      </c>
      <c r="B49" s="102">
        <v>18553.764999999999</v>
      </c>
      <c r="C49" s="102">
        <v>11071.387000000001</v>
      </c>
      <c r="D49" s="102">
        <v>1541.7929999999999</v>
      </c>
      <c r="E49" s="102">
        <v>4026.2860000000001</v>
      </c>
      <c r="F49" s="102">
        <v>7482.3779999999997</v>
      </c>
      <c r="G49" s="102">
        <v>12794.606</v>
      </c>
      <c r="H49" s="102">
        <v>3499.3249999999998</v>
      </c>
      <c r="I49" s="102">
        <v>1178.9880000000001</v>
      </c>
      <c r="J49" s="102">
        <v>582.88</v>
      </c>
      <c r="K49" s="102">
        <v>31348.370999999999</v>
      </c>
    </row>
    <row r="50" spans="1:11" ht="15.75" thickTop="1" x14ac:dyDescent="0.25">
      <c r="A50" s="41" t="str">
        <f>A16</f>
        <v>Tρέχον έτος</v>
      </c>
      <c r="B50" s="42">
        <v>2878.0920000000001</v>
      </c>
      <c r="C50" s="42">
        <v>1976.0450000000001</v>
      </c>
      <c r="D50" s="42">
        <v>287.85599999999999</v>
      </c>
      <c r="E50" s="42">
        <v>761.15899999999999</v>
      </c>
      <c r="F50" s="42">
        <v>902.04700000000003</v>
      </c>
      <c r="G50" s="42">
        <v>2426.6880000000001</v>
      </c>
      <c r="H50" s="42">
        <v>555.101</v>
      </c>
      <c r="I50" s="42">
        <v>287.036</v>
      </c>
      <c r="J50" s="42">
        <v>67.784000000000006</v>
      </c>
      <c r="K50" s="42">
        <v>5304.78</v>
      </c>
    </row>
    <row r="51" spans="1:1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45" customHeight="1" x14ac:dyDescent="0.25">
      <c r="A52" s="26" t="s">
        <v>83</v>
      </c>
      <c r="B52" s="107" t="str">
        <f>B2</f>
        <v>Χώρες ΕΕ-27</v>
      </c>
      <c r="C52" s="107" t="str">
        <f t="shared" ref="C52:K53" si="0">C35</f>
        <v>Χώρες 
Ζώνης Ευρώ</v>
      </c>
      <c r="D52" s="107" t="str">
        <f t="shared" si="0"/>
        <v>εκ των οποίων</v>
      </c>
      <c r="E52" s="107">
        <f t="shared" si="0"/>
        <v>0</v>
      </c>
      <c r="F52" s="107" t="str">
        <f t="shared" si="0"/>
        <v>Χώρες εκτός Ζώνης Ευρώ</v>
      </c>
      <c r="G52" s="107" t="str">
        <f t="shared" si="0"/>
        <v>Λοιπές Χώρες</v>
      </c>
      <c r="H52" s="107" t="str">
        <f t="shared" si="0"/>
        <v>εκ των οποίων</v>
      </c>
      <c r="I52" s="107">
        <f t="shared" si="0"/>
        <v>0</v>
      </c>
      <c r="J52" s="107">
        <f t="shared" si="0"/>
        <v>0</v>
      </c>
      <c r="K52" s="107" t="str">
        <f t="shared" si="0"/>
        <v>Σύνολο 
Έρ. Συνόρων</v>
      </c>
    </row>
    <row r="53" spans="1:11" x14ac:dyDescent="0.25">
      <c r="A53" s="26"/>
      <c r="B53" s="107">
        <f>B36</f>
        <v>0</v>
      </c>
      <c r="C53" s="107">
        <f t="shared" si="0"/>
        <v>0</v>
      </c>
      <c r="D53" s="51" t="str">
        <f t="shared" si="0"/>
        <v>Γαλλία</v>
      </c>
      <c r="E53" s="51" t="str">
        <f t="shared" si="0"/>
        <v>Γερμανία</v>
      </c>
      <c r="F53" s="107">
        <f t="shared" si="0"/>
        <v>0</v>
      </c>
      <c r="G53" s="107">
        <f t="shared" si="0"/>
        <v>0</v>
      </c>
      <c r="H53" s="51" t="str">
        <f t="shared" si="0"/>
        <v>Ην. Βασίλειο</v>
      </c>
      <c r="I53" s="51" t="str">
        <f t="shared" si="0"/>
        <v>ΗΠΑ</v>
      </c>
      <c r="J53" s="51" t="str">
        <f t="shared" si="0"/>
        <v>Ρωσία</v>
      </c>
      <c r="K53" s="107">
        <f t="shared" si="0"/>
        <v>0</v>
      </c>
    </row>
    <row r="54" spans="1:11" x14ac:dyDescent="0.25">
      <c r="A54" s="30" t="s">
        <v>1</v>
      </c>
      <c r="B54" s="45">
        <f>IFERROR(B4/B20-1,"")</f>
        <v>2.1955449478572588</v>
      </c>
      <c r="C54" s="45">
        <f t="shared" ref="C54:K54" si="1">IFERROR(C4/C20-1,"")</f>
        <v>2.7020004459345479</v>
      </c>
      <c r="D54" s="45">
        <f t="shared" si="1"/>
        <v>4.2478125829318847</v>
      </c>
      <c r="E54" s="45">
        <f t="shared" si="1"/>
        <v>1.8350866046997387</v>
      </c>
      <c r="F54" s="45">
        <f t="shared" si="1"/>
        <v>1.251575537828379</v>
      </c>
      <c r="G54" s="45">
        <f t="shared" si="1"/>
        <v>3.2435300876697051</v>
      </c>
      <c r="H54" s="45">
        <f t="shared" si="1"/>
        <v>4.838850913985997</v>
      </c>
      <c r="I54" s="45">
        <f t="shared" si="1"/>
        <v>13.795730790528159</v>
      </c>
      <c r="J54" s="45">
        <f t="shared" si="1"/>
        <v>5.7929459152011313</v>
      </c>
      <c r="K54" s="45">
        <f t="shared" si="1"/>
        <v>2.5667745533660167</v>
      </c>
    </row>
    <row r="55" spans="1:11" x14ac:dyDescent="0.25">
      <c r="A55" s="33" t="s">
        <v>2</v>
      </c>
      <c r="B55" s="46">
        <f>IFERROR(B5/B21-1,"")</f>
        <v>3.7152106554606981</v>
      </c>
      <c r="C55" s="46">
        <f t="shared" ref="C55:K55" si="2">IFERROR(C5/C21-1,"")</f>
        <v>4.3367379522825509</v>
      </c>
      <c r="D55" s="46">
        <f t="shared" si="2"/>
        <v>3.2084866627962292</v>
      </c>
      <c r="E55" s="46">
        <f t="shared" si="2"/>
        <v>4.2941310209029444</v>
      </c>
      <c r="F55" s="46">
        <f t="shared" si="2"/>
        <v>2.9231875418977116</v>
      </c>
      <c r="G55" s="46">
        <f t="shared" si="2"/>
        <v>2.5362295135298818</v>
      </c>
      <c r="H55" s="46">
        <f t="shared" si="2"/>
        <v>5.4491660224743361</v>
      </c>
      <c r="I55" s="46">
        <f t="shared" si="2"/>
        <v>16.52225233783123</v>
      </c>
      <c r="J55" s="46">
        <f t="shared" si="2"/>
        <v>31.032437488597154</v>
      </c>
      <c r="K55" s="46">
        <f t="shared" si="2"/>
        <v>3.1479089868367982</v>
      </c>
    </row>
    <row r="56" spans="1:11" x14ac:dyDescent="0.25">
      <c r="A56" s="30" t="s">
        <v>3</v>
      </c>
      <c r="B56" s="45">
        <f t="shared" ref="B56:K56" si="3">IFERROR(B6/B22-1,"")</f>
        <v>2.5989582264046707</v>
      </c>
      <c r="C56" s="45">
        <f t="shared" si="3"/>
        <v>3.9948283861471472</v>
      </c>
      <c r="D56" s="45">
        <f t="shared" si="3"/>
        <v>8.0258693444641729</v>
      </c>
      <c r="E56" s="45">
        <f t="shared" si="3"/>
        <v>4.4391280626128005</v>
      </c>
      <c r="F56" s="45">
        <f t="shared" si="3"/>
        <v>1.0270555291144743</v>
      </c>
      <c r="G56" s="45">
        <f t="shared" si="3"/>
        <v>4.0159584484465984</v>
      </c>
      <c r="H56" s="45">
        <f t="shared" si="3"/>
        <v>5.0082728532507428</v>
      </c>
      <c r="I56" s="45">
        <f t="shared" si="3"/>
        <v>13.717265098151833</v>
      </c>
      <c r="J56" s="45">
        <f t="shared" si="3"/>
        <v>14.944663922605057</v>
      </c>
      <c r="K56" s="45">
        <f t="shared" si="3"/>
        <v>3.1888412552862535</v>
      </c>
    </row>
    <row r="57" spans="1:11" x14ac:dyDescent="0.25">
      <c r="A57" s="33" t="s">
        <v>4</v>
      </c>
      <c r="B57" s="46">
        <f t="shared" ref="B57:K57" si="4">IFERROR(B7/B23-1,"")</f>
        <v>8.7465619292971759</v>
      </c>
      <c r="C57" s="46">
        <f t="shared" si="4"/>
        <v>10.124324599133779</v>
      </c>
      <c r="D57" s="46">
        <f t="shared" si="4"/>
        <v>24.340505533458614</v>
      </c>
      <c r="E57" s="46">
        <f t="shared" si="4"/>
        <v>11.12983781679911</v>
      </c>
      <c r="F57" s="46">
        <f t="shared" si="4"/>
        <v>5.7190252012895639</v>
      </c>
      <c r="G57" s="46">
        <f t="shared" si="4"/>
        <v>8.9740960016076396</v>
      </c>
      <c r="H57" s="46">
        <f t="shared" si="4"/>
        <v>33.462249742372727</v>
      </c>
      <c r="I57" s="46">
        <f t="shared" si="4"/>
        <v>37.646243115560907</v>
      </c>
      <c r="J57" s="46">
        <f t="shared" si="4"/>
        <v>5.6680161450254749</v>
      </c>
      <c r="K57" s="46">
        <f t="shared" si="4"/>
        <v>8.8432281729146549</v>
      </c>
    </row>
    <row r="58" spans="1:11" x14ac:dyDescent="0.25">
      <c r="A58" s="30" t="s">
        <v>5</v>
      </c>
      <c r="B58" s="45">
        <f t="shared" ref="B58:K58" si="5">IFERROR(B8/B24-1,"")</f>
        <v>5.4757741636808097</v>
      </c>
      <c r="C58" s="45">
        <f t="shared" si="5"/>
        <v>6.0907095178895556</v>
      </c>
      <c r="D58" s="45">
        <f t="shared" si="5"/>
        <v>4.1235125021947141</v>
      </c>
      <c r="E58" s="45">
        <f t="shared" si="5"/>
        <v>6.9296794757035203</v>
      </c>
      <c r="F58" s="45">
        <f t="shared" si="5"/>
        <v>3.7807630654312412</v>
      </c>
      <c r="G58" s="45">
        <f t="shared" si="5"/>
        <v>9.9651084427525625</v>
      </c>
      <c r="H58" s="45">
        <f t="shared" si="5"/>
        <v>34.2620964001066</v>
      </c>
      <c r="I58" s="45">
        <f t="shared" si="5"/>
        <v>21.695666811377134</v>
      </c>
      <c r="J58" s="45">
        <f t="shared" si="5"/>
        <v>-1</v>
      </c>
      <c r="K58" s="45">
        <f t="shared" si="5"/>
        <v>6.7254361796924496</v>
      </c>
    </row>
    <row r="59" spans="1:11" x14ac:dyDescent="0.25">
      <c r="A59" s="33" t="s">
        <v>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x14ac:dyDescent="0.25">
      <c r="A60" s="30" t="s">
        <v>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x14ac:dyDescent="0.25">
      <c r="A61" s="33" t="s">
        <v>8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5">
      <c r="A62" s="30" t="s">
        <v>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x14ac:dyDescent="0.25">
      <c r="A63" s="33" t="s">
        <v>10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5">
      <c r="A64" s="30" t="s">
        <v>11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5.75" thickBot="1" x14ac:dyDescent="0.3">
      <c r="A65" s="99" t="s">
        <v>12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5.75" thickTop="1" x14ac:dyDescent="0.25">
      <c r="A66" s="38" t="str">
        <f>A16</f>
        <v>Tρέχον έτος</v>
      </c>
      <c r="B66" s="47">
        <f>IFERROR(B16/B33-1,"")</f>
        <v>4.921022350589384</v>
      </c>
      <c r="C66" s="47">
        <f t="shared" ref="C66:K66" si="6">IFERROR(C16/C33-1,"")</f>
        <v>5.8522967576904952</v>
      </c>
      <c r="D66" s="47">
        <f t="shared" si="6"/>
        <v>6.0662467974659844</v>
      </c>
      <c r="E66" s="47">
        <f t="shared" si="6"/>
        <v>6.0533835226567554</v>
      </c>
      <c r="F66" s="47">
        <f t="shared" si="6"/>
        <v>3.0188410251808913</v>
      </c>
      <c r="G66" s="47">
        <f t="shared" si="6"/>
        <v>6.6251050397896476</v>
      </c>
      <c r="H66" s="47">
        <f t="shared" si="6"/>
        <v>19.602888095665985</v>
      </c>
      <c r="I66" s="47">
        <f t="shared" si="6"/>
        <v>21.479856282343793</v>
      </c>
      <c r="J66" s="47">
        <f t="shared" si="6"/>
        <v>9.9523819938047247</v>
      </c>
      <c r="K66" s="47">
        <f t="shared" si="6"/>
        <v>5.5291778914910026</v>
      </c>
    </row>
    <row r="67" spans="1:11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4.45" customHeight="1" x14ac:dyDescent="0.25">
      <c r="A68" s="26" t="s">
        <v>84</v>
      </c>
      <c r="B68" s="108" t="str">
        <f>B2</f>
        <v>Χώρες ΕΕ-27</v>
      </c>
      <c r="C68" s="107" t="s">
        <v>62</v>
      </c>
      <c r="D68" s="107" t="s">
        <v>63</v>
      </c>
      <c r="E68" s="107">
        <v>0</v>
      </c>
      <c r="F68" s="107" t="s">
        <v>64</v>
      </c>
      <c r="G68" s="107" t="s">
        <v>65</v>
      </c>
      <c r="H68" s="107" t="s">
        <v>63</v>
      </c>
      <c r="I68" s="107">
        <v>0</v>
      </c>
      <c r="J68" s="107">
        <v>0</v>
      </c>
      <c r="K68" s="107" t="s">
        <v>66</v>
      </c>
    </row>
    <row r="69" spans="1:11" x14ac:dyDescent="0.25">
      <c r="A69" s="26"/>
      <c r="B69" s="109">
        <v>0</v>
      </c>
      <c r="C69" s="107">
        <v>0</v>
      </c>
      <c r="D69" s="51" t="s">
        <v>67</v>
      </c>
      <c r="E69" s="51" t="s">
        <v>68</v>
      </c>
      <c r="F69" s="107">
        <v>0</v>
      </c>
      <c r="G69" s="107">
        <v>0</v>
      </c>
      <c r="H69" s="51" t="s">
        <v>69</v>
      </c>
      <c r="I69" s="51" t="s">
        <v>70</v>
      </c>
      <c r="J69" s="51" t="s">
        <v>71</v>
      </c>
      <c r="K69" s="107">
        <v>0</v>
      </c>
    </row>
    <row r="70" spans="1:11" x14ac:dyDescent="0.25">
      <c r="A70" s="30" t="s">
        <v>1</v>
      </c>
      <c r="B70" s="45">
        <f>IFERROR(B4/B37-1,"")</f>
        <v>-0.42868762105687963</v>
      </c>
      <c r="C70" s="45">
        <f t="shared" ref="C70:K70" si="7">IFERROR(C4/C37-1,"")</f>
        <v>-0.15359522396231295</v>
      </c>
      <c r="D70" s="45">
        <f t="shared" si="7"/>
        <v>0.38150992444376808</v>
      </c>
      <c r="E70" s="45">
        <f t="shared" si="7"/>
        <v>-0.19870430596469302</v>
      </c>
      <c r="F70" s="45">
        <f t="shared" si="7"/>
        <v>-0.71377389205535424</v>
      </c>
      <c r="G70" s="45">
        <f t="shared" si="7"/>
        <v>-0.54214728576897198</v>
      </c>
      <c r="H70" s="45">
        <f t="shared" si="7"/>
        <v>-0.12104146737630095</v>
      </c>
      <c r="I70" s="45">
        <f t="shared" si="7"/>
        <v>-0.56883788265533186</v>
      </c>
      <c r="J70" s="45">
        <f t="shared" si="7"/>
        <v>-0.78635577084027697</v>
      </c>
      <c r="K70" s="45">
        <f t="shared" si="7"/>
        <v>-0.4827117104337163</v>
      </c>
    </row>
    <row r="71" spans="1:11" x14ac:dyDescent="0.25">
      <c r="A71" s="33" t="s">
        <v>2</v>
      </c>
      <c r="B71" s="46"/>
      <c r="C71" s="46">
        <f t="shared" ref="C71:K71" si="8">IFERROR(C5/C38-1,"")</f>
        <v>-0.10449816060412032</v>
      </c>
      <c r="D71" s="46">
        <f t="shared" si="8"/>
        <v>-0.27783542047167542</v>
      </c>
      <c r="E71" s="46">
        <f t="shared" si="8"/>
        <v>4.4953612748491967E-2</v>
      </c>
      <c r="F71" s="46">
        <f t="shared" si="8"/>
        <v>-0.26708990410113786</v>
      </c>
      <c r="G71" s="46">
        <f t="shared" si="8"/>
        <v>-0.53182603935807604</v>
      </c>
      <c r="H71" s="46">
        <f t="shared" si="8"/>
        <v>-0.5744338026013116</v>
      </c>
      <c r="I71" s="46">
        <f t="shared" si="8"/>
        <v>-0.68511322055917812</v>
      </c>
      <c r="J71" s="46">
        <f t="shared" si="8"/>
        <v>-0.40422305789307234</v>
      </c>
      <c r="K71" s="46">
        <f t="shared" si="8"/>
        <v>-0.37038343013286534</v>
      </c>
    </row>
    <row r="72" spans="1:11" x14ac:dyDescent="0.25">
      <c r="A72" s="30" t="s">
        <v>3</v>
      </c>
      <c r="B72" s="45">
        <f t="shared" ref="B72:K74" si="9">IFERROR(B6/B39-1,"")</f>
        <v>-0.4193164886843761</v>
      </c>
      <c r="C72" s="45">
        <f t="shared" si="9"/>
        <v>-0.26218383986062277</v>
      </c>
      <c r="D72" s="45">
        <f t="shared" si="9"/>
        <v>-6.2417723167413675E-2</v>
      </c>
      <c r="E72" s="45">
        <f t="shared" si="9"/>
        <v>-0.20578758810745479</v>
      </c>
      <c r="F72" s="45">
        <f t="shared" si="9"/>
        <v>-0.63500928667882206</v>
      </c>
      <c r="G72" s="45">
        <f t="shared" si="9"/>
        <v>-0.50208448962561936</v>
      </c>
      <c r="H72" s="45">
        <f t="shared" si="9"/>
        <v>-0.31418723774642443</v>
      </c>
      <c r="I72" s="45">
        <f t="shared" si="9"/>
        <v>-0.65408970406224176</v>
      </c>
      <c r="J72" s="45">
        <f t="shared" si="9"/>
        <v>-0.87393843038892682</v>
      </c>
      <c r="K72" s="45">
        <f t="shared" si="9"/>
        <v>-0.46375184180656737</v>
      </c>
    </row>
    <row r="73" spans="1:11" x14ac:dyDescent="0.25">
      <c r="A73" s="33" t="s">
        <v>4</v>
      </c>
      <c r="B73" s="46">
        <f t="shared" si="9"/>
        <v>0.11933491030896648</v>
      </c>
      <c r="C73" s="46">
        <f t="shared" si="9"/>
        <v>0.21347735672854973</v>
      </c>
      <c r="D73" s="46">
        <f t="shared" si="9"/>
        <v>0.40622025471051271</v>
      </c>
      <c r="E73" s="46">
        <f t="shared" si="9"/>
        <v>0.40036392220517114</v>
      </c>
      <c r="F73" s="46">
        <f t="shared" si="9"/>
        <v>-0.12705506857269622</v>
      </c>
      <c r="G73" s="46">
        <f t="shared" si="9"/>
        <v>2.2033205023556768E-2</v>
      </c>
      <c r="H73" s="46">
        <f t="shared" si="9"/>
        <v>0.93462985582005853</v>
      </c>
      <c r="I73" s="46">
        <f t="shared" si="9"/>
        <v>-0.17900459917827294</v>
      </c>
      <c r="J73" s="46">
        <f t="shared" si="9"/>
        <v>-0.75088638863145463</v>
      </c>
      <c r="K73" s="46">
        <f t="shared" si="9"/>
        <v>7.5265664491662498E-2</v>
      </c>
    </row>
    <row r="74" spans="1:11" x14ac:dyDescent="0.25">
      <c r="A74" s="30" t="s">
        <v>5</v>
      </c>
      <c r="B74" s="45">
        <f t="shared" si="9"/>
        <v>-5.4982784971612908E-2</v>
      </c>
      <c r="C74" s="45">
        <f t="shared" si="9"/>
        <v>-1.5484355812045436E-4</v>
      </c>
      <c r="D74" s="45">
        <f t="shared" si="9"/>
        <v>-4.8503679033934044E-2</v>
      </c>
      <c r="E74" s="45">
        <f t="shared" si="9"/>
        <v>-8.3003766546590474E-2</v>
      </c>
      <c r="F74" s="45">
        <f t="shared" si="9"/>
        <v>-0.22804320210639029</v>
      </c>
      <c r="G74" s="45">
        <f t="shared" si="9"/>
        <v>-0.10649599210322414</v>
      </c>
      <c r="H74" s="45">
        <f t="shared" si="9"/>
        <v>0.18086954505059327</v>
      </c>
      <c r="I74" s="45">
        <f t="shared" si="9"/>
        <v>-0.2815017466127594</v>
      </c>
      <c r="J74" s="45">
        <f t="shared" si="9"/>
        <v>-1</v>
      </c>
      <c r="K74" s="45">
        <f t="shared" si="9"/>
        <v>-7.6029330182698196E-2</v>
      </c>
    </row>
    <row r="75" spans="1:11" x14ac:dyDescent="0.25">
      <c r="A75" s="33" t="s">
        <v>6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x14ac:dyDescent="0.25">
      <c r="A76" s="30" t="s">
        <v>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25">
      <c r="A77" s="33" t="s">
        <v>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x14ac:dyDescent="0.25">
      <c r="A78" s="30" t="s">
        <v>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x14ac:dyDescent="0.25">
      <c r="A79" s="33" t="s">
        <v>10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x14ac:dyDescent="0.25">
      <c r="A80" s="30" t="s">
        <v>11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21" ht="15.75" thickBot="1" x14ac:dyDescent="0.3">
      <c r="A81" s="99" t="s">
        <v>12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21" ht="15.75" thickTop="1" x14ac:dyDescent="0.25">
      <c r="A82" s="38" t="str">
        <f>A16</f>
        <v>Tρέχον έτος</v>
      </c>
      <c r="B82" s="47">
        <f>IFERROR(B16/B50-1,"")</f>
        <v>-0.12177875232838298</v>
      </c>
      <c r="C82" s="47">
        <f t="shared" ref="C82:K82" si="10">IFERROR(C16/C50-1,"")</f>
        <v>-6.2280681281550176E-3</v>
      </c>
      <c r="D82" s="47">
        <f t="shared" si="10"/>
        <v>5.9755365507073055E-2</v>
      </c>
      <c r="E82" s="47">
        <f t="shared" si="10"/>
        <v>-2.9885125705124693E-2</v>
      </c>
      <c r="F82" s="47">
        <f t="shared" si="10"/>
        <v>-0.37490675093647563</v>
      </c>
      <c r="G82" s="47">
        <f t="shared" si="10"/>
        <v>-0.25565070261577516</v>
      </c>
      <c r="H82" s="47">
        <f t="shared" si="10"/>
        <v>0.12731110217719488</v>
      </c>
      <c r="I82" s="47">
        <f t="shared" si="10"/>
        <v>-0.39358990790636716</v>
      </c>
      <c r="J82" s="47">
        <f t="shared" si="10"/>
        <v>-0.82905080624564209</v>
      </c>
      <c r="K82" s="47">
        <f t="shared" si="10"/>
        <v>-0.18301888958176582</v>
      </c>
    </row>
    <row r="83" spans="1:21" s="22" customFormat="1" ht="12" x14ac:dyDescent="0.2">
      <c r="A83" s="49" t="s">
        <v>73</v>
      </c>
      <c r="B83" s="20"/>
      <c r="C83" s="20"/>
      <c r="D83" s="20"/>
      <c r="E83" s="21"/>
      <c r="F83" s="21"/>
      <c r="G83" s="21"/>
      <c r="H83" s="21"/>
      <c r="I83" s="21"/>
      <c r="J83" s="21"/>
      <c r="K83" s="23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12" x14ac:dyDescent="0.2">
      <c r="A84" s="49" t="s">
        <v>33</v>
      </c>
      <c r="B84" s="20"/>
      <c r="C84" s="20"/>
      <c r="D84" s="20"/>
      <c r="E84" s="21"/>
      <c r="F84" s="21"/>
      <c r="G84" s="21"/>
      <c r="H84" s="21"/>
      <c r="I84" s="21"/>
      <c r="J84" s="21"/>
      <c r="K84" s="23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x14ac:dyDescent="0.25">
      <c r="A85" s="13"/>
      <c r="B85" s="13"/>
      <c r="C85" s="13"/>
      <c r="D85" s="13"/>
      <c r="E85" s="14"/>
      <c r="F85" s="14"/>
      <c r="G85" s="9"/>
      <c r="H85" s="9"/>
      <c r="I85" s="15"/>
      <c r="J85" s="9"/>
      <c r="K85" s="10"/>
    </row>
    <row r="86" spans="1:21" x14ac:dyDescent="0.25">
      <c r="A86" s="13"/>
      <c r="B86" s="13"/>
      <c r="C86" s="13"/>
      <c r="D86" s="13"/>
      <c r="E86" s="14"/>
      <c r="F86" s="14"/>
      <c r="G86" s="9"/>
      <c r="H86" s="9"/>
      <c r="I86" s="15"/>
      <c r="J86" s="9"/>
      <c r="K86" s="10"/>
    </row>
    <row r="87" spans="1:21" x14ac:dyDescent="0.25">
      <c r="A87" s="12"/>
      <c r="E87" s="9"/>
      <c r="F87" s="9"/>
      <c r="G87" s="9"/>
      <c r="H87" s="9"/>
      <c r="I87" s="9"/>
      <c r="J87" s="9"/>
      <c r="K87" s="10"/>
    </row>
    <row r="88" spans="1:21" x14ac:dyDescent="0.25">
      <c r="A88" s="12"/>
      <c r="E88" s="9"/>
      <c r="F88" s="9"/>
      <c r="G88" s="9"/>
      <c r="H88" s="9"/>
      <c r="I88" s="9"/>
      <c r="J88" s="9"/>
      <c r="K88" s="10"/>
    </row>
    <row r="90" spans="1:21" x14ac:dyDescent="0.25">
      <c r="B90" s="16"/>
      <c r="C90" s="16"/>
    </row>
    <row r="91" spans="1:21" x14ac:dyDescent="0.25">
      <c r="B91" s="8"/>
      <c r="C91" s="8"/>
    </row>
    <row r="92" spans="1:21" x14ac:dyDescent="0.25">
      <c r="B92" s="8"/>
      <c r="C92" s="8"/>
    </row>
    <row r="93" spans="1:21" x14ac:dyDescent="0.25">
      <c r="B93" s="8"/>
      <c r="C93" s="8"/>
    </row>
    <row r="94" spans="1:21" x14ac:dyDescent="0.25">
      <c r="B94" s="8"/>
      <c r="C94" s="8"/>
    </row>
  </sheetData>
  <mergeCells count="35">
    <mergeCell ref="G2:G3"/>
    <mergeCell ref="H2:J2"/>
    <mergeCell ref="K2:K3"/>
    <mergeCell ref="B2:B3"/>
    <mergeCell ref="C2:C3"/>
    <mergeCell ref="D2:E2"/>
    <mergeCell ref="F2:F3"/>
    <mergeCell ref="H18:J18"/>
    <mergeCell ref="K18:K19"/>
    <mergeCell ref="B35:B36"/>
    <mergeCell ref="C35:C36"/>
    <mergeCell ref="D35:E35"/>
    <mergeCell ref="F35:F36"/>
    <mergeCell ref="G35:G36"/>
    <mergeCell ref="H35:J35"/>
    <mergeCell ref="K35:K36"/>
    <mergeCell ref="B18:B19"/>
    <mergeCell ref="C18:C19"/>
    <mergeCell ref="D18:E18"/>
    <mergeCell ref="F18:F19"/>
    <mergeCell ref="G18:G19"/>
    <mergeCell ref="K52:K53"/>
    <mergeCell ref="B52:B53"/>
    <mergeCell ref="C52:C53"/>
    <mergeCell ref="D52:E52"/>
    <mergeCell ref="F52:F53"/>
    <mergeCell ref="G52:G53"/>
    <mergeCell ref="H52:J52"/>
    <mergeCell ref="H68:J68"/>
    <mergeCell ref="K68:K69"/>
    <mergeCell ref="B68:B69"/>
    <mergeCell ref="C68:C69"/>
    <mergeCell ref="D68:E68"/>
    <mergeCell ref="F68:F69"/>
    <mergeCell ref="G68:G69"/>
  </mergeCells>
  <conditionalFormatting sqref="B17:K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6755-1D98-421C-BE1F-EF0B3E798D64}">
  <dimension ref="A1:M94"/>
  <sheetViews>
    <sheetView showGridLines="0" workbookViewId="0"/>
  </sheetViews>
  <sheetFormatPr defaultRowHeight="15" x14ac:dyDescent="0.25"/>
  <cols>
    <col min="1" max="1" width="12.85546875" style="9" customWidth="1"/>
    <col min="2" max="6" width="12.85546875" style="12" customWidth="1"/>
    <col min="7" max="7" width="14.85546875" style="12" customWidth="1"/>
    <col min="8" max="10" width="12.85546875" style="12" customWidth="1"/>
    <col min="11" max="11" width="12.85546875" style="17" customWidth="1"/>
    <col min="12" max="12" width="12.85546875" style="9" customWidth="1"/>
    <col min="13" max="13" width="12.85546875" style="10" customWidth="1"/>
  </cols>
  <sheetData>
    <row r="1" spans="1:13" x14ac:dyDescent="0.25">
      <c r="A1" s="25" t="s">
        <v>75</v>
      </c>
      <c r="B1" s="25"/>
      <c r="C1" s="10"/>
      <c r="D1" s="10"/>
      <c r="E1" s="10"/>
      <c r="F1" s="10"/>
      <c r="G1" s="10"/>
      <c r="H1" s="10"/>
      <c r="I1" s="10"/>
      <c r="J1" s="10"/>
      <c r="K1" s="10"/>
    </row>
    <row r="2" spans="1:13" ht="14.45" customHeight="1" x14ac:dyDescent="0.25">
      <c r="A2" s="26">
        <v>2022</v>
      </c>
      <c r="B2" s="108" t="s">
        <v>76</v>
      </c>
      <c r="C2" s="107" t="s">
        <v>62</v>
      </c>
      <c r="D2" s="107" t="s">
        <v>63</v>
      </c>
      <c r="E2" s="107"/>
      <c r="F2" s="107" t="s">
        <v>64</v>
      </c>
      <c r="G2" s="107" t="s">
        <v>65</v>
      </c>
      <c r="H2" s="107" t="s">
        <v>63</v>
      </c>
      <c r="I2" s="107"/>
      <c r="J2" s="107"/>
      <c r="K2" s="107" t="s">
        <v>66</v>
      </c>
      <c r="L2" s="107" t="s">
        <v>74</v>
      </c>
      <c r="M2" s="107" t="s">
        <v>0</v>
      </c>
    </row>
    <row r="3" spans="1:13" x14ac:dyDescent="0.25">
      <c r="A3" s="26"/>
      <c r="B3" s="109"/>
      <c r="C3" s="107"/>
      <c r="D3" s="51" t="s">
        <v>67</v>
      </c>
      <c r="E3" s="51" t="s">
        <v>68</v>
      </c>
      <c r="F3" s="107"/>
      <c r="G3" s="107"/>
      <c r="H3" s="51" t="s">
        <v>69</v>
      </c>
      <c r="I3" s="51" t="s">
        <v>70</v>
      </c>
      <c r="J3" s="51" t="s">
        <v>71</v>
      </c>
      <c r="K3" s="107"/>
      <c r="L3" s="107"/>
      <c r="M3" s="107"/>
    </row>
    <row r="4" spans="1:13" x14ac:dyDescent="0.25">
      <c r="A4" s="30" t="s">
        <v>1</v>
      </c>
      <c r="B4" s="31">
        <v>80.143367581620396</v>
      </c>
      <c r="C4" s="31">
        <v>62.617677453188598</v>
      </c>
      <c r="D4" s="31">
        <v>5.3722765772792602</v>
      </c>
      <c r="E4" s="31">
        <v>21.389482083158001</v>
      </c>
      <c r="F4" s="31">
        <v>17.525690128431801</v>
      </c>
      <c r="G4" s="31">
        <v>59.447054818379598</v>
      </c>
      <c r="H4" s="31">
        <v>16.361933850017401</v>
      </c>
      <c r="I4" s="31">
        <v>6.9584639787228602</v>
      </c>
      <c r="J4" s="31">
        <v>0.92007093212815005</v>
      </c>
      <c r="K4" s="31">
        <v>139.59042239999999</v>
      </c>
      <c r="L4" s="31">
        <v>0.47107388476982798</v>
      </c>
      <c r="M4" s="31">
        <v>140.06149628476999</v>
      </c>
    </row>
    <row r="5" spans="1:13" x14ac:dyDescent="0.25">
      <c r="A5" s="33" t="s">
        <v>2</v>
      </c>
      <c r="B5" s="34">
        <v>72.465343572246397</v>
      </c>
      <c r="C5" s="34">
        <v>52.809923408159001</v>
      </c>
      <c r="D5" s="34">
        <v>5.5027694430072502</v>
      </c>
      <c r="E5" s="34">
        <v>18.210092936280699</v>
      </c>
      <c r="F5" s="34">
        <v>19.6554201640873</v>
      </c>
      <c r="G5" s="34">
        <v>59.925666987753701</v>
      </c>
      <c r="H5" s="34">
        <v>13.100475512490901</v>
      </c>
      <c r="I5" s="34">
        <v>7.81158530927841</v>
      </c>
      <c r="J5" s="34">
        <v>3.95900049448931</v>
      </c>
      <c r="K5" s="34">
        <v>132.39101056000001</v>
      </c>
      <c r="L5" s="34">
        <v>0.56323172365793095</v>
      </c>
      <c r="M5" s="34">
        <v>132.954242283658</v>
      </c>
    </row>
    <row r="6" spans="1:13" x14ac:dyDescent="0.25">
      <c r="A6" s="30" t="s">
        <v>3</v>
      </c>
      <c r="B6" s="31">
        <v>84.839470731474194</v>
      </c>
      <c r="C6" s="31">
        <v>69.555062941663394</v>
      </c>
      <c r="D6" s="31">
        <v>12.719341264040199</v>
      </c>
      <c r="E6" s="31">
        <v>26.484947959284401</v>
      </c>
      <c r="F6" s="31">
        <v>15.2844077898108</v>
      </c>
      <c r="G6" s="31">
        <v>106.960642968526</v>
      </c>
      <c r="H6" s="31">
        <v>17.642008549046</v>
      </c>
      <c r="I6" s="31">
        <v>19.690622873598102</v>
      </c>
      <c r="J6" s="31">
        <v>0.95861631821280802</v>
      </c>
      <c r="K6" s="31">
        <v>191.8001137</v>
      </c>
      <c r="L6" s="31">
        <v>4.9270876799999996</v>
      </c>
      <c r="M6" s="31">
        <v>196.72720138</v>
      </c>
    </row>
    <row r="7" spans="1:13" x14ac:dyDescent="0.25">
      <c r="A7" s="33" t="s">
        <v>4</v>
      </c>
      <c r="B7" s="34">
        <v>344.80041090168697</v>
      </c>
      <c r="C7" s="34">
        <v>310.39156300920098</v>
      </c>
      <c r="D7" s="34">
        <v>75.377336202812401</v>
      </c>
      <c r="E7" s="34">
        <v>111.65901136737899</v>
      </c>
      <c r="F7" s="34">
        <v>34.408847892485703</v>
      </c>
      <c r="G7" s="34">
        <v>278.30295433691998</v>
      </c>
      <c r="H7" s="34">
        <v>80.936613409360902</v>
      </c>
      <c r="I7" s="34">
        <v>32.954917091232502</v>
      </c>
      <c r="J7" s="34">
        <v>1.96463710977157</v>
      </c>
      <c r="K7" s="34">
        <v>623.10336523860803</v>
      </c>
      <c r="L7" s="34">
        <v>23.854828571999999</v>
      </c>
      <c r="M7" s="34">
        <v>646.95819381060801</v>
      </c>
    </row>
    <row r="8" spans="1:13" x14ac:dyDescent="0.25">
      <c r="A8" s="30" t="s">
        <v>5</v>
      </c>
      <c r="B8" s="31">
        <v>827.89729115202704</v>
      </c>
      <c r="C8" s="31">
        <v>730.85055640155497</v>
      </c>
      <c r="D8" s="31">
        <v>121.54412429046501</v>
      </c>
      <c r="E8" s="31">
        <v>330.99669884350698</v>
      </c>
      <c r="F8" s="31">
        <v>97.046734750472197</v>
      </c>
      <c r="G8" s="31">
        <v>546.42043384797205</v>
      </c>
      <c r="H8" s="31">
        <v>243.92243821462799</v>
      </c>
      <c r="I8" s="31">
        <v>112.963697089467</v>
      </c>
      <c r="J8" s="31">
        <v>0</v>
      </c>
      <c r="K8" s="31">
        <v>1374.3177250000001</v>
      </c>
      <c r="L8" s="31">
        <v>39.9119233403284</v>
      </c>
      <c r="M8" s="31">
        <v>1414.22964834033</v>
      </c>
    </row>
    <row r="9" spans="1:13" x14ac:dyDescent="0.25">
      <c r="A9" s="33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5">
      <c r="A10" s="30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x14ac:dyDescent="0.25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30" t="s">
        <v>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x14ac:dyDescent="0.25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30" t="s">
        <v>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5.75" thickBot="1" x14ac:dyDescent="0.3">
      <c r="A15" s="99" t="s">
        <v>12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5.75" thickTop="1" x14ac:dyDescent="0.25">
      <c r="A16" s="36" t="s">
        <v>13</v>
      </c>
      <c r="B16" s="37">
        <v>1414.52578482183</v>
      </c>
      <c r="C16" s="37">
        <v>1236.9788799549301</v>
      </c>
      <c r="D16" s="37">
        <v>221.36647685890799</v>
      </c>
      <c r="E16" s="37">
        <v>508.25551911770299</v>
      </c>
      <c r="F16" s="37">
        <v>177.54690486689901</v>
      </c>
      <c r="G16" s="37">
        <v>1027.3011152957299</v>
      </c>
      <c r="H16" s="37">
        <v>365.28680331224803</v>
      </c>
      <c r="I16" s="37">
        <v>179.66486438227199</v>
      </c>
      <c r="J16" s="37">
        <v>7.9331915764802599</v>
      </c>
      <c r="K16" s="37">
        <v>2441.8269001175699</v>
      </c>
      <c r="L16" s="37">
        <v>66.824824289802706</v>
      </c>
      <c r="M16" s="37">
        <v>2508.6517244073698</v>
      </c>
    </row>
    <row r="17" spans="1:13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3" ht="14.45" customHeight="1" x14ac:dyDescent="0.25">
      <c r="A18" s="26">
        <v>2021</v>
      </c>
      <c r="B18" s="108" t="str">
        <f>B2</f>
        <v>Χώρες ΕΕ-27</v>
      </c>
      <c r="C18" s="107" t="str">
        <f>C2</f>
        <v>Χώρες 
Ζώνης Ευρώ</v>
      </c>
      <c r="D18" s="107" t="s">
        <v>63</v>
      </c>
      <c r="E18" s="107"/>
      <c r="F18" s="107" t="s">
        <v>64</v>
      </c>
      <c r="G18" s="107" t="s">
        <v>65</v>
      </c>
      <c r="H18" s="107" t="s">
        <v>63</v>
      </c>
      <c r="I18" s="107"/>
      <c r="J18" s="107"/>
      <c r="K18" s="107" t="s">
        <v>66</v>
      </c>
      <c r="L18" s="107" t="str">
        <f>L2</f>
        <v>Κρουαζιέρες</v>
      </c>
      <c r="M18" s="107" t="str">
        <f>M2</f>
        <v>Σύνολο</v>
      </c>
    </row>
    <row r="19" spans="1:13" x14ac:dyDescent="0.25">
      <c r="A19" s="26"/>
      <c r="B19" s="109"/>
      <c r="C19" s="107"/>
      <c r="D19" s="51" t="s">
        <v>67</v>
      </c>
      <c r="E19" s="51" t="s">
        <v>68</v>
      </c>
      <c r="F19" s="107"/>
      <c r="G19" s="107"/>
      <c r="H19" s="51" t="s">
        <v>69</v>
      </c>
      <c r="I19" s="51" t="s">
        <v>70</v>
      </c>
      <c r="J19" s="51" t="s">
        <v>71</v>
      </c>
      <c r="K19" s="107"/>
      <c r="L19" s="107"/>
      <c r="M19" s="107"/>
    </row>
    <row r="20" spans="1:13" x14ac:dyDescent="0.25">
      <c r="A20" s="30" t="s">
        <v>1</v>
      </c>
      <c r="B20" s="31">
        <v>21.627891000000002</v>
      </c>
      <c r="C20" s="31">
        <v>15.849906000000001</v>
      </c>
      <c r="D20" s="31">
        <v>0.91539300000000001</v>
      </c>
      <c r="E20" s="31">
        <v>6.5268860000000002</v>
      </c>
      <c r="F20" s="31">
        <v>5.7779850000000001</v>
      </c>
      <c r="G20" s="31">
        <v>12.5536373</v>
      </c>
      <c r="H20" s="31">
        <v>2.6187749999999999</v>
      </c>
      <c r="I20" s="31">
        <v>0.17985599999999999</v>
      </c>
      <c r="J20" s="31">
        <v>7.7599000000000001E-2</v>
      </c>
      <c r="K20" s="31">
        <v>34.181528299999997</v>
      </c>
      <c r="L20" s="31">
        <v>0</v>
      </c>
      <c r="M20" s="31">
        <v>34.181528299999997</v>
      </c>
    </row>
    <row r="21" spans="1:13" x14ac:dyDescent="0.25">
      <c r="A21" s="33" t="s">
        <v>2</v>
      </c>
      <c r="B21" s="34">
        <v>18.499832000000001</v>
      </c>
      <c r="C21" s="34">
        <v>14.620229999999999</v>
      </c>
      <c r="D21" s="34">
        <v>1.0568329999999999</v>
      </c>
      <c r="E21" s="34">
        <v>5.0002610000000001</v>
      </c>
      <c r="F21" s="34">
        <v>3.8796020000000002</v>
      </c>
      <c r="G21" s="34">
        <v>14.527694199999999</v>
      </c>
      <c r="H21" s="34">
        <v>2.485757</v>
      </c>
      <c r="I21" s="34">
        <v>0.43347999999999998</v>
      </c>
      <c r="J21" s="34">
        <v>6.6118999999999997E-2</v>
      </c>
      <c r="K21" s="34">
        <v>33.027526199999997</v>
      </c>
      <c r="L21" s="34">
        <v>0</v>
      </c>
      <c r="M21" s="34">
        <v>33.027526199999997</v>
      </c>
    </row>
    <row r="22" spans="1:13" x14ac:dyDescent="0.25">
      <c r="A22" s="30" t="s">
        <v>3</v>
      </c>
      <c r="B22" s="31">
        <v>24.247485000000001</v>
      </c>
      <c r="C22" s="31">
        <v>17.194852000000001</v>
      </c>
      <c r="D22" s="31">
        <v>1.561609</v>
      </c>
      <c r="E22" s="31">
        <v>5.9007909999999999</v>
      </c>
      <c r="F22" s="31">
        <v>7.0526330000000002</v>
      </c>
      <c r="G22" s="31">
        <v>14.764574100000001</v>
      </c>
      <c r="H22" s="31">
        <v>2.142684</v>
      </c>
      <c r="I22" s="31">
        <v>0.95794000000000001</v>
      </c>
      <c r="J22" s="31">
        <v>4.2930999999999997E-2</v>
      </c>
      <c r="K22" s="31">
        <v>39.012059100000002</v>
      </c>
      <c r="L22" s="31">
        <v>0</v>
      </c>
      <c r="M22" s="31">
        <v>39.012059100000002</v>
      </c>
    </row>
    <row r="23" spans="1:13" x14ac:dyDescent="0.25">
      <c r="A23" s="33" t="s">
        <v>4</v>
      </c>
      <c r="B23" s="34">
        <v>37.398992</v>
      </c>
      <c r="C23" s="34">
        <v>32.927635000000002</v>
      </c>
      <c r="D23" s="34">
        <v>4.6227070000000001</v>
      </c>
      <c r="E23" s="34">
        <v>10.621219999999999</v>
      </c>
      <c r="F23" s="34">
        <v>4.4713570000000002</v>
      </c>
      <c r="G23" s="34">
        <v>21.394674800000001</v>
      </c>
      <c r="H23" s="34">
        <v>2.3814470000000001</v>
      </c>
      <c r="I23" s="34">
        <v>1.4957689999999999</v>
      </c>
      <c r="J23" s="34">
        <v>1.107227</v>
      </c>
      <c r="K23" s="34">
        <v>58.793666799999997</v>
      </c>
      <c r="L23" s="34">
        <v>0</v>
      </c>
      <c r="M23" s="34">
        <v>58.793666799999997</v>
      </c>
    </row>
    <row r="24" spans="1:13" x14ac:dyDescent="0.25">
      <c r="A24" s="30" t="s">
        <v>5</v>
      </c>
      <c r="B24" s="31">
        <v>157.28501900000001</v>
      </c>
      <c r="C24" s="31">
        <v>133.568051</v>
      </c>
      <c r="D24" s="31">
        <v>27.899718</v>
      </c>
      <c r="E24" s="31">
        <v>55.009599000000001</v>
      </c>
      <c r="F24" s="31">
        <v>23.716968000000001</v>
      </c>
      <c r="G24" s="31">
        <v>60.208064299999997</v>
      </c>
      <c r="H24" s="31">
        <v>13.495055000000001</v>
      </c>
      <c r="I24" s="31">
        <v>8.9481699999999993</v>
      </c>
      <c r="J24" s="31">
        <v>0.81724200000000002</v>
      </c>
      <c r="K24" s="31">
        <v>217.4930833</v>
      </c>
      <c r="L24" s="31">
        <v>4.7166664723788196</v>
      </c>
      <c r="M24" s="31">
        <v>222.20974977237901</v>
      </c>
    </row>
    <row r="25" spans="1:13" x14ac:dyDescent="0.25">
      <c r="A25" s="33" t="s">
        <v>6</v>
      </c>
      <c r="B25" s="34">
        <v>557.49466625000002</v>
      </c>
      <c r="C25" s="34">
        <v>428.61559375000002</v>
      </c>
      <c r="D25" s="34">
        <v>75.039428749999999</v>
      </c>
      <c r="E25" s="34">
        <v>211.708575</v>
      </c>
      <c r="F25" s="34">
        <v>128.87907250000001</v>
      </c>
      <c r="G25" s="34">
        <v>221.31096475000001</v>
      </c>
      <c r="H25" s="34">
        <v>56.166488749999999</v>
      </c>
      <c r="I25" s="34">
        <v>34.818641249999999</v>
      </c>
      <c r="J25" s="34">
        <v>2.3188149999999998</v>
      </c>
      <c r="K25" s="34">
        <v>778.80563099999995</v>
      </c>
      <c r="L25" s="34">
        <v>11.901999999999999</v>
      </c>
      <c r="M25" s="34">
        <v>790.70763099999999</v>
      </c>
    </row>
    <row r="26" spans="1:13" x14ac:dyDescent="0.25">
      <c r="A26" s="30" t="s">
        <v>7</v>
      </c>
      <c r="B26" s="31">
        <v>1549.1532028796701</v>
      </c>
      <c r="C26" s="31">
        <v>1171.7195053277101</v>
      </c>
      <c r="D26" s="31">
        <v>240.08809138704899</v>
      </c>
      <c r="E26" s="31">
        <v>396.04641190378698</v>
      </c>
      <c r="F26" s="31">
        <v>377.43369755195499</v>
      </c>
      <c r="G26" s="31">
        <v>712.31579712032999</v>
      </c>
      <c r="H26" s="31">
        <v>231.42149927478499</v>
      </c>
      <c r="I26" s="31">
        <v>151.40545256376001</v>
      </c>
      <c r="J26" s="31">
        <v>30.841240568482998</v>
      </c>
      <c r="K26" s="31">
        <v>2261.4690000000001</v>
      </c>
      <c r="L26" s="31">
        <v>13.871</v>
      </c>
      <c r="M26" s="31">
        <v>2275.34</v>
      </c>
    </row>
    <row r="27" spans="1:13" x14ac:dyDescent="0.25">
      <c r="A27" s="33" t="s">
        <v>8</v>
      </c>
      <c r="B27" s="34">
        <v>2147.2929464399999</v>
      </c>
      <c r="C27" s="34">
        <v>1716.1397268400001</v>
      </c>
      <c r="D27" s="34">
        <v>381.74479092000001</v>
      </c>
      <c r="E27" s="34">
        <v>570.39806171999999</v>
      </c>
      <c r="F27" s="34">
        <v>431.1532196</v>
      </c>
      <c r="G27" s="34">
        <v>934.11986188000003</v>
      </c>
      <c r="H27" s="34">
        <v>473.76687867999999</v>
      </c>
      <c r="I27" s="34">
        <v>127.09336304</v>
      </c>
      <c r="J27" s="34">
        <v>20.924808479999999</v>
      </c>
      <c r="K27" s="34">
        <v>3081.4128083199998</v>
      </c>
      <c r="L27" s="34">
        <v>31.022988286899299</v>
      </c>
      <c r="M27" s="34">
        <v>3112.4357966069001</v>
      </c>
    </row>
    <row r="28" spans="1:13" x14ac:dyDescent="0.25">
      <c r="A28" s="30" t="s">
        <v>9</v>
      </c>
      <c r="B28" s="31">
        <v>1347.98475315258</v>
      </c>
      <c r="C28" s="31">
        <v>1087.72288740727</v>
      </c>
      <c r="D28" s="31">
        <v>176.93921169878499</v>
      </c>
      <c r="E28" s="31">
        <v>516.972066288625</v>
      </c>
      <c r="F28" s="31">
        <v>260.26186574530402</v>
      </c>
      <c r="G28" s="31">
        <v>801.403246847422</v>
      </c>
      <c r="H28" s="31">
        <v>398.14031302228102</v>
      </c>
      <c r="I28" s="31">
        <v>146.81111408196401</v>
      </c>
      <c r="J28" s="31">
        <v>9.9127128055342499</v>
      </c>
      <c r="K28" s="31">
        <v>2149.3879999999999</v>
      </c>
      <c r="L28" s="31">
        <v>26.341999999999999</v>
      </c>
      <c r="M28" s="31">
        <v>2175.73</v>
      </c>
    </row>
    <row r="29" spans="1:13" x14ac:dyDescent="0.25">
      <c r="A29" s="33" t="s">
        <v>10</v>
      </c>
      <c r="B29" s="34">
        <v>880.57247243999996</v>
      </c>
      <c r="C29" s="34">
        <v>788.47212723999996</v>
      </c>
      <c r="D29" s="34">
        <v>89.61259604</v>
      </c>
      <c r="E29" s="34">
        <v>462.32928168000001</v>
      </c>
      <c r="F29" s="34">
        <v>92.100345200000007</v>
      </c>
      <c r="G29" s="34">
        <v>526.26664830000004</v>
      </c>
      <c r="H29" s="34">
        <v>224.24529193999999</v>
      </c>
      <c r="I29" s="34">
        <v>101.38175674</v>
      </c>
      <c r="J29" s="34">
        <v>28.29732512</v>
      </c>
      <c r="K29" s="34">
        <v>1406.83912074</v>
      </c>
      <c r="L29" s="34">
        <v>31.495653510693</v>
      </c>
      <c r="M29" s="34">
        <v>1438.3347742506901</v>
      </c>
    </row>
    <row r="30" spans="1:13" x14ac:dyDescent="0.25">
      <c r="A30" s="30" t="s">
        <v>11</v>
      </c>
      <c r="B30" s="31">
        <v>117.91382350000001</v>
      </c>
      <c r="C30" s="31">
        <v>105.9202475</v>
      </c>
      <c r="D30" s="31">
        <v>7.1034121800000003</v>
      </c>
      <c r="E30" s="31">
        <v>30.234926940000001</v>
      </c>
      <c r="F30" s="31">
        <v>11.993575999999999</v>
      </c>
      <c r="G30" s="31">
        <v>160.06999508000001</v>
      </c>
      <c r="H30" s="31">
        <v>36.36435822</v>
      </c>
      <c r="I30" s="31">
        <v>21.684445920000002</v>
      </c>
      <c r="J30" s="31">
        <v>10.016398860000001</v>
      </c>
      <c r="K30" s="31">
        <v>277.98381857999999</v>
      </c>
      <c r="L30" s="31">
        <v>8.8283480464699995</v>
      </c>
      <c r="M30" s="31">
        <v>286.81216662647</v>
      </c>
    </row>
    <row r="31" spans="1:13" x14ac:dyDescent="0.25">
      <c r="A31" s="33" t="s">
        <v>12</v>
      </c>
      <c r="B31" s="34">
        <v>75.691966568651296</v>
      </c>
      <c r="C31" s="34">
        <v>60.706314958042697</v>
      </c>
      <c r="D31" s="34">
        <v>8.7493411708266908</v>
      </c>
      <c r="E31" s="34">
        <v>17.583738703413999</v>
      </c>
      <c r="F31" s="34">
        <v>14.985651610608601</v>
      </c>
      <c r="G31" s="34">
        <v>96.818495931348707</v>
      </c>
      <c r="H31" s="34">
        <v>25.681657014274201</v>
      </c>
      <c r="I31" s="34">
        <v>9.2037047456751697</v>
      </c>
      <c r="J31" s="34">
        <v>7.6151369430692002</v>
      </c>
      <c r="K31" s="34">
        <v>172.51046249999999</v>
      </c>
      <c r="L31" s="34">
        <v>4.0480070000000001</v>
      </c>
      <c r="M31" s="34">
        <v>176.5584695</v>
      </c>
    </row>
    <row r="32" spans="1:13" ht="15.75" thickBot="1" x14ac:dyDescent="0.3">
      <c r="A32" s="101" t="s">
        <v>0</v>
      </c>
      <c r="B32" s="102">
        <v>6894.6179305086498</v>
      </c>
      <c r="C32" s="102">
        <v>5622.1681396980402</v>
      </c>
      <c r="D32" s="102">
        <v>999.43676139082595</v>
      </c>
      <c r="E32" s="102">
        <v>2369.5272063234102</v>
      </c>
      <c r="F32" s="102">
        <v>1272.44979081061</v>
      </c>
      <c r="G32" s="102">
        <v>3596.4381516113499</v>
      </c>
      <c r="H32" s="102">
        <v>1495.58267317427</v>
      </c>
      <c r="I32" s="102">
        <v>607.02652340567499</v>
      </c>
      <c r="J32" s="102">
        <v>115.210491923069</v>
      </c>
      <c r="K32" s="102">
        <v>10491.05608212</v>
      </c>
      <c r="L32" s="102">
        <v>162.010271155786</v>
      </c>
      <c r="M32" s="102">
        <v>10653.066353275801</v>
      </c>
    </row>
    <row r="33" spans="1:13" ht="15.75" thickTop="1" x14ac:dyDescent="0.25">
      <c r="A33" s="41" t="s">
        <v>13</v>
      </c>
      <c r="B33" s="42">
        <v>259.05921899999998</v>
      </c>
      <c r="C33" s="42">
        <v>214.160674</v>
      </c>
      <c r="D33" s="42">
        <v>36.056260000000002</v>
      </c>
      <c r="E33" s="42">
        <v>83.058757</v>
      </c>
      <c r="F33" s="42">
        <v>44.898544999999999</v>
      </c>
      <c r="G33" s="42">
        <v>123.4486447</v>
      </c>
      <c r="H33" s="42">
        <v>23.123718</v>
      </c>
      <c r="I33" s="42">
        <v>12.015215</v>
      </c>
      <c r="J33" s="42">
        <v>2.1111179999999998</v>
      </c>
      <c r="K33" s="42">
        <v>382.50786369999997</v>
      </c>
      <c r="L33" s="42">
        <v>4.7166664723788196</v>
      </c>
      <c r="M33" s="42">
        <v>387.22453017237899</v>
      </c>
    </row>
    <row r="34" spans="1:13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ht="14.45" customHeight="1" x14ac:dyDescent="0.25">
      <c r="A35" s="26">
        <v>2019</v>
      </c>
      <c r="B35" s="107" t="str">
        <f>B2</f>
        <v>Χώρες ΕΕ-27</v>
      </c>
      <c r="C35" s="107" t="str">
        <f>C2</f>
        <v>Χώρες 
Ζώνης Ευρώ</v>
      </c>
      <c r="D35" s="107" t="s">
        <v>63</v>
      </c>
      <c r="E35" s="107"/>
      <c r="F35" s="107" t="s">
        <v>64</v>
      </c>
      <c r="G35" s="107" t="s">
        <v>65</v>
      </c>
      <c r="H35" s="107" t="s">
        <v>63</v>
      </c>
      <c r="I35" s="107"/>
      <c r="J35" s="107"/>
      <c r="K35" s="107" t="s">
        <v>66</v>
      </c>
      <c r="L35" s="107" t="str">
        <f>L2</f>
        <v>Κρουαζιέρες</v>
      </c>
      <c r="M35" s="107" t="str">
        <f>M2</f>
        <v>Σύνολο</v>
      </c>
    </row>
    <row r="36" spans="1:13" ht="14.45" customHeight="1" x14ac:dyDescent="0.25">
      <c r="A36" s="26"/>
      <c r="B36" s="107"/>
      <c r="C36" s="107"/>
      <c r="D36" s="51" t="s">
        <v>67</v>
      </c>
      <c r="E36" s="51" t="s">
        <v>68</v>
      </c>
      <c r="F36" s="107"/>
      <c r="G36" s="107"/>
      <c r="H36" s="51" t="s">
        <v>69</v>
      </c>
      <c r="I36" s="51" t="s">
        <v>70</v>
      </c>
      <c r="J36" s="51" t="s">
        <v>71</v>
      </c>
      <c r="K36" s="107"/>
      <c r="L36" s="107"/>
      <c r="M36" s="107"/>
    </row>
    <row r="37" spans="1:13" x14ac:dyDescent="0.25">
      <c r="A37" s="30" t="s">
        <v>1</v>
      </c>
      <c r="B37" s="31">
        <v>106.04902300000001</v>
      </c>
      <c r="C37" s="31">
        <v>75.512636999999998</v>
      </c>
      <c r="D37" s="31">
        <v>7.9639519999999999</v>
      </c>
      <c r="E37" s="31">
        <v>24.604624000000001</v>
      </c>
      <c r="F37" s="31">
        <v>30.536386</v>
      </c>
      <c r="G37" s="31">
        <v>123.70293196</v>
      </c>
      <c r="H37" s="31">
        <v>17.084792</v>
      </c>
      <c r="I37" s="31">
        <v>14.510467999999999</v>
      </c>
      <c r="J37" s="31">
        <v>8.4515650000000004</v>
      </c>
      <c r="K37" s="31">
        <v>229.75195496000001</v>
      </c>
      <c r="L37" s="31">
        <v>0.62809851302643804</v>
      </c>
      <c r="M37" s="31">
        <v>230.38005347302601</v>
      </c>
    </row>
    <row r="38" spans="1:13" x14ac:dyDescent="0.25">
      <c r="A38" s="33" t="s">
        <v>2</v>
      </c>
      <c r="B38" s="34">
        <v>92.528227000000001</v>
      </c>
      <c r="C38" s="34">
        <v>70.401644000000005</v>
      </c>
      <c r="D38" s="34">
        <v>7.9450229999999999</v>
      </c>
      <c r="E38" s="34">
        <v>22.445347000000002</v>
      </c>
      <c r="F38" s="34">
        <v>22.126583</v>
      </c>
      <c r="G38" s="34">
        <v>104.80319093</v>
      </c>
      <c r="H38" s="34">
        <v>24.124321999999999</v>
      </c>
      <c r="I38" s="34">
        <v>15.126588</v>
      </c>
      <c r="J38" s="34">
        <v>2.859496</v>
      </c>
      <c r="K38" s="34">
        <v>197.33141792999999</v>
      </c>
      <c r="L38" s="34">
        <v>1.1264634473158599</v>
      </c>
      <c r="M38" s="34">
        <v>198.457881377316</v>
      </c>
    </row>
    <row r="39" spans="1:13" x14ac:dyDescent="0.25">
      <c r="A39" s="30" t="s">
        <v>3</v>
      </c>
      <c r="B39" s="31">
        <v>131.70925800000001</v>
      </c>
      <c r="C39" s="31">
        <v>105.463314</v>
      </c>
      <c r="D39" s="31">
        <v>10.795324000000001</v>
      </c>
      <c r="E39" s="31">
        <v>34.477981999999997</v>
      </c>
      <c r="F39" s="31">
        <v>26.245944000000001</v>
      </c>
      <c r="G39" s="31">
        <v>176.13356664</v>
      </c>
      <c r="H39" s="31">
        <v>30.059625</v>
      </c>
      <c r="I39" s="31">
        <v>43.97146</v>
      </c>
      <c r="J39" s="31">
        <v>4.8990859999999996</v>
      </c>
      <c r="K39" s="31">
        <v>307.84282464</v>
      </c>
      <c r="L39" s="31">
        <v>9.8541753599999993</v>
      </c>
      <c r="M39" s="31">
        <v>317.697</v>
      </c>
    </row>
    <row r="40" spans="1:13" x14ac:dyDescent="0.25">
      <c r="A40" s="33" t="s">
        <v>4</v>
      </c>
      <c r="B40" s="34">
        <v>258.39431999999999</v>
      </c>
      <c r="C40" s="34">
        <v>228.071001</v>
      </c>
      <c r="D40" s="34">
        <v>39.092891000000002</v>
      </c>
      <c r="E40" s="34">
        <v>68.634450999999999</v>
      </c>
      <c r="F40" s="34">
        <v>30.323319000000001</v>
      </c>
      <c r="G40" s="34">
        <v>245.3024748</v>
      </c>
      <c r="H40" s="34">
        <v>41.354560999999997</v>
      </c>
      <c r="I40" s="34">
        <v>39.299312999999998</v>
      </c>
      <c r="J40" s="34">
        <v>4.0587090000000003</v>
      </c>
      <c r="K40" s="34">
        <v>503.69679480000002</v>
      </c>
      <c r="L40" s="34">
        <v>39.758047619999999</v>
      </c>
      <c r="M40" s="34">
        <v>543.45484241999998</v>
      </c>
    </row>
    <row r="41" spans="1:13" x14ac:dyDescent="0.25">
      <c r="A41" s="30" t="s">
        <v>5</v>
      </c>
      <c r="B41" s="31">
        <v>831.43732199999999</v>
      </c>
      <c r="C41" s="31">
        <v>721.18748600000004</v>
      </c>
      <c r="D41" s="31">
        <v>104.539249</v>
      </c>
      <c r="E41" s="31">
        <v>343.87936500000001</v>
      </c>
      <c r="F41" s="31">
        <v>110.249836</v>
      </c>
      <c r="G41" s="31">
        <v>682.83113319999995</v>
      </c>
      <c r="H41" s="31">
        <v>258.60047700000001</v>
      </c>
      <c r="I41" s="31">
        <v>140.51986600000001</v>
      </c>
      <c r="J41" s="31">
        <v>26.084733</v>
      </c>
      <c r="K41" s="31">
        <v>1514.2684552000001</v>
      </c>
      <c r="L41" s="31">
        <v>51.833666675751203</v>
      </c>
      <c r="M41" s="31">
        <v>1566.1021218757501</v>
      </c>
    </row>
    <row r="42" spans="1:13" x14ac:dyDescent="0.25">
      <c r="A42" s="33" t="s">
        <v>6</v>
      </c>
      <c r="B42" s="34">
        <v>1384.265637</v>
      </c>
      <c r="C42" s="34">
        <v>1122.2000820000001</v>
      </c>
      <c r="D42" s="34">
        <v>175.59564800000001</v>
      </c>
      <c r="E42" s="34">
        <v>417.295028</v>
      </c>
      <c r="F42" s="34">
        <v>262.06555500000002</v>
      </c>
      <c r="G42" s="34">
        <v>1107.2520538000001</v>
      </c>
      <c r="H42" s="34">
        <v>374.499258</v>
      </c>
      <c r="I42" s="34">
        <v>143.850064</v>
      </c>
      <c r="J42" s="34">
        <v>65.616924999999995</v>
      </c>
      <c r="K42" s="34">
        <v>2491.5176907999999</v>
      </c>
      <c r="L42" s="34">
        <v>66.122313349831302</v>
      </c>
      <c r="M42" s="34">
        <v>2557.64000414983</v>
      </c>
    </row>
    <row r="43" spans="1:13" x14ac:dyDescent="0.25">
      <c r="A43" s="30" t="s">
        <v>7</v>
      </c>
      <c r="B43" s="31">
        <v>1992.894329</v>
      </c>
      <c r="C43" s="31">
        <v>1527.897849</v>
      </c>
      <c r="D43" s="31">
        <v>209.932523</v>
      </c>
      <c r="E43" s="31">
        <v>544.40677200000005</v>
      </c>
      <c r="F43" s="31">
        <v>464.99648000000002</v>
      </c>
      <c r="G43" s="31">
        <v>1640.5205994999999</v>
      </c>
      <c r="H43" s="31">
        <v>546.72648500000003</v>
      </c>
      <c r="I43" s="31">
        <v>211.44316900000001</v>
      </c>
      <c r="J43" s="31">
        <v>96.625484</v>
      </c>
      <c r="K43" s="31">
        <v>3633.4149284999999</v>
      </c>
      <c r="L43" s="31">
        <v>69.356713928333406</v>
      </c>
      <c r="M43" s="31">
        <v>3702.7716424283299</v>
      </c>
    </row>
    <row r="44" spans="1:13" x14ac:dyDescent="0.25">
      <c r="A44" s="33" t="s">
        <v>8</v>
      </c>
      <c r="B44" s="34">
        <v>2351.6297829999999</v>
      </c>
      <c r="C44" s="34">
        <v>1812.090432</v>
      </c>
      <c r="D44" s="34">
        <v>271.61466899999999</v>
      </c>
      <c r="E44" s="34">
        <v>577.02759100000003</v>
      </c>
      <c r="F44" s="34">
        <v>539.53935100000001</v>
      </c>
      <c r="G44" s="34">
        <v>1675.1808844</v>
      </c>
      <c r="H44" s="34">
        <v>620.35231399999998</v>
      </c>
      <c r="I44" s="34">
        <v>202.51277999999999</v>
      </c>
      <c r="J44" s="34">
        <v>104.012221</v>
      </c>
      <c r="K44" s="34">
        <v>4026.8106674000001</v>
      </c>
      <c r="L44" s="34">
        <v>77.557470717248407</v>
      </c>
      <c r="M44" s="34">
        <v>4104.3681381172501</v>
      </c>
    </row>
    <row r="45" spans="1:13" x14ac:dyDescent="0.25">
      <c r="A45" s="30" t="s">
        <v>9</v>
      </c>
      <c r="B45" s="31">
        <v>1583.3384370000001</v>
      </c>
      <c r="C45" s="31">
        <v>1220.0889870000001</v>
      </c>
      <c r="D45" s="31">
        <v>169.239788</v>
      </c>
      <c r="E45" s="31">
        <v>531.76633700000002</v>
      </c>
      <c r="F45" s="31">
        <v>363.24945000000002</v>
      </c>
      <c r="G45" s="31">
        <v>1236.0565630000001</v>
      </c>
      <c r="H45" s="31">
        <v>454.610724</v>
      </c>
      <c r="I45" s="31">
        <v>199.373009</v>
      </c>
      <c r="J45" s="31">
        <v>60.043520000000001</v>
      </c>
      <c r="K45" s="31">
        <v>2819.395</v>
      </c>
      <c r="L45" s="31">
        <v>66.855000000000004</v>
      </c>
      <c r="M45" s="31">
        <v>2886.25</v>
      </c>
    </row>
    <row r="46" spans="1:13" x14ac:dyDescent="0.25">
      <c r="A46" s="33" t="s">
        <v>10</v>
      </c>
      <c r="B46" s="34">
        <v>734.27964899999995</v>
      </c>
      <c r="C46" s="34">
        <v>629.51656100000002</v>
      </c>
      <c r="D46" s="34">
        <v>79.901555999999999</v>
      </c>
      <c r="E46" s="34">
        <v>334.36129899999997</v>
      </c>
      <c r="F46" s="34">
        <v>104.763088</v>
      </c>
      <c r="G46" s="34">
        <v>647.63934989999996</v>
      </c>
      <c r="H46" s="34">
        <v>151.65201200000001</v>
      </c>
      <c r="I46" s="34">
        <v>127.994013</v>
      </c>
      <c r="J46" s="34">
        <v>47.432974000000002</v>
      </c>
      <c r="K46" s="34">
        <v>1381.9189988999999</v>
      </c>
      <c r="L46" s="34">
        <v>79.962455401204195</v>
      </c>
      <c r="M46" s="34">
        <v>1461.8814543011999</v>
      </c>
    </row>
    <row r="47" spans="1:13" x14ac:dyDescent="0.25">
      <c r="A47" s="30" t="s">
        <v>11</v>
      </c>
      <c r="B47" s="31">
        <v>140.54040000000001</v>
      </c>
      <c r="C47" s="31">
        <v>113.90483999999999</v>
      </c>
      <c r="D47" s="31">
        <v>8.0903620000000007</v>
      </c>
      <c r="E47" s="31">
        <v>32.759202999999999</v>
      </c>
      <c r="F47" s="31">
        <v>26.635560000000002</v>
      </c>
      <c r="G47" s="31">
        <v>146.1125778</v>
      </c>
      <c r="H47" s="31">
        <v>18.489374000000002</v>
      </c>
      <c r="I47" s="31">
        <v>23.847944999999999</v>
      </c>
      <c r="J47" s="31">
        <v>6.7548969999999997</v>
      </c>
      <c r="K47" s="31">
        <v>286.65297779999997</v>
      </c>
      <c r="L47" s="31">
        <v>28.73303074</v>
      </c>
      <c r="M47" s="31">
        <v>315.38600853999998</v>
      </c>
    </row>
    <row r="48" spans="1:13" x14ac:dyDescent="0.25">
      <c r="A48" s="33" t="s">
        <v>12</v>
      </c>
      <c r="B48" s="34">
        <v>123.455692</v>
      </c>
      <c r="C48" s="34">
        <v>105.588919</v>
      </c>
      <c r="D48" s="34">
        <v>4.991822</v>
      </c>
      <c r="E48" s="34">
        <v>26.905182</v>
      </c>
      <c r="F48" s="34">
        <v>17.866772999999998</v>
      </c>
      <c r="G48" s="34">
        <v>162.85730280000001</v>
      </c>
      <c r="H48" s="34">
        <v>26.622208000000001</v>
      </c>
      <c r="I48" s="34">
        <v>26.177554000000001</v>
      </c>
      <c r="J48" s="34">
        <v>6.560759</v>
      </c>
      <c r="K48" s="34">
        <v>286.31299480000001</v>
      </c>
      <c r="L48" s="34">
        <v>8.0960140000000003</v>
      </c>
      <c r="M48" s="34">
        <v>294.40900879999998</v>
      </c>
    </row>
    <row r="49" spans="1:13" ht="15.75" thickBot="1" x14ac:dyDescent="0.3">
      <c r="A49" s="101" t="s">
        <v>0</v>
      </c>
      <c r="B49" s="102">
        <v>9730.5220769999996</v>
      </c>
      <c r="C49" s="102">
        <v>7731.9237519999997</v>
      </c>
      <c r="D49" s="102">
        <v>1089.7028069999999</v>
      </c>
      <c r="E49" s="102">
        <v>2958.563181</v>
      </c>
      <c r="F49" s="102">
        <v>1998.5983249999999</v>
      </c>
      <c r="G49" s="102">
        <v>7948.3926287300001</v>
      </c>
      <c r="H49" s="102">
        <v>2564.176152</v>
      </c>
      <c r="I49" s="102">
        <v>1188.626229</v>
      </c>
      <c r="J49" s="102">
        <v>433.40036900000001</v>
      </c>
      <c r="K49" s="102">
        <v>17678.91470573</v>
      </c>
      <c r="L49" s="102">
        <v>499.88344975271099</v>
      </c>
      <c r="M49" s="102">
        <v>18178.798155482698</v>
      </c>
    </row>
    <row r="50" spans="1:13" ht="15.75" thickTop="1" x14ac:dyDescent="0.25">
      <c r="A50" s="41" t="s">
        <v>13</v>
      </c>
      <c r="B50" s="42">
        <v>1420.11815</v>
      </c>
      <c r="C50" s="42">
        <v>1200.636082</v>
      </c>
      <c r="D50" s="42">
        <v>170.33643900000001</v>
      </c>
      <c r="E50" s="42">
        <v>494.04176899999999</v>
      </c>
      <c r="F50" s="42">
        <v>219.482068</v>
      </c>
      <c r="G50" s="42">
        <v>1332.77329753</v>
      </c>
      <c r="H50" s="42">
        <v>371.22377699999998</v>
      </c>
      <c r="I50" s="42">
        <v>253.427695</v>
      </c>
      <c r="J50" s="42">
        <v>46.353588999999999</v>
      </c>
      <c r="K50" s="42">
        <v>2752.8914475299998</v>
      </c>
      <c r="L50" s="42">
        <v>103.20045161609301</v>
      </c>
      <c r="M50" s="42">
        <v>2856.0918991460899</v>
      </c>
    </row>
    <row r="51" spans="1:13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3" ht="14.45" customHeight="1" x14ac:dyDescent="0.25">
      <c r="A52" s="26" t="s">
        <v>83</v>
      </c>
      <c r="B52" s="107" t="str">
        <f>B2</f>
        <v>Χώρες ΕΕ-27</v>
      </c>
      <c r="C52" s="107" t="str">
        <f t="shared" ref="C52:K53" si="0">C35</f>
        <v>Χώρες 
Ζώνης Ευρώ</v>
      </c>
      <c r="D52" s="107" t="str">
        <f t="shared" si="0"/>
        <v>εκ των οποίων</v>
      </c>
      <c r="E52" s="107">
        <f t="shared" si="0"/>
        <v>0</v>
      </c>
      <c r="F52" s="107" t="str">
        <f t="shared" si="0"/>
        <v>Χώρες εκτός Ζώνης Ευρώ</v>
      </c>
      <c r="G52" s="107" t="str">
        <f t="shared" si="0"/>
        <v>Λοιπές Χώρες</v>
      </c>
      <c r="H52" s="107" t="str">
        <f t="shared" si="0"/>
        <v>εκ των οποίων</v>
      </c>
      <c r="I52" s="107">
        <f t="shared" si="0"/>
        <v>0</v>
      </c>
      <c r="J52" s="107">
        <f t="shared" si="0"/>
        <v>0</v>
      </c>
      <c r="K52" s="107" t="str">
        <f t="shared" si="0"/>
        <v>Σύνολο 
Έρ. Συνόρων</v>
      </c>
      <c r="L52" s="107" t="str">
        <f t="shared" ref="L52:M52" si="1">L35</f>
        <v>Κρουαζιέρες</v>
      </c>
      <c r="M52" s="107" t="str">
        <f t="shared" si="1"/>
        <v>Σύνολο</v>
      </c>
    </row>
    <row r="53" spans="1:13" x14ac:dyDescent="0.25">
      <c r="A53" s="26"/>
      <c r="B53" s="107"/>
      <c r="C53" s="107">
        <f t="shared" si="0"/>
        <v>0</v>
      </c>
      <c r="D53" s="51" t="str">
        <f t="shared" si="0"/>
        <v>Γαλλία</v>
      </c>
      <c r="E53" s="51" t="str">
        <f t="shared" si="0"/>
        <v>Γερμανία</v>
      </c>
      <c r="F53" s="107">
        <f t="shared" si="0"/>
        <v>0</v>
      </c>
      <c r="G53" s="107">
        <f t="shared" si="0"/>
        <v>0</v>
      </c>
      <c r="H53" s="51" t="str">
        <f t="shared" si="0"/>
        <v>Ην. Βασίλειο</v>
      </c>
      <c r="I53" s="51" t="str">
        <f t="shared" si="0"/>
        <v>ΗΠΑ</v>
      </c>
      <c r="J53" s="51" t="str">
        <f t="shared" si="0"/>
        <v>Ρωσία</v>
      </c>
      <c r="K53" s="107">
        <f t="shared" si="0"/>
        <v>0</v>
      </c>
      <c r="L53" s="107">
        <f t="shared" ref="L53:M53" si="2">L36</f>
        <v>0</v>
      </c>
      <c r="M53" s="107">
        <f t="shared" si="2"/>
        <v>0</v>
      </c>
    </row>
    <row r="54" spans="1:13" x14ac:dyDescent="0.25">
      <c r="A54" s="30" t="s">
        <v>1</v>
      </c>
      <c r="B54" s="45">
        <f>IFERROR(B4/B20-1,"")</f>
        <v>2.7055562921794079</v>
      </c>
      <c r="C54" s="45">
        <f t="shared" ref="C54:M54" si="3">IFERROR(C4/C20-1,"")</f>
        <v>2.9506655404258293</v>
      </c>
      <c r="D54" s="45">
        <f t="shared" si="3"/>
        <v>4.868819815400883</v>
      </c>
      <c r="E54" s="45">
        <f t="shared" si="3"/>
        <v>2.2771343153776549</v>
      </c>
      <c r="F54" s="45">
        <f t="shared" si="3"/>
        <v>2.0331837359272829</v>
      </c>
      <c r="G54" s="45">
        <f t="shared" si="3"/>
        <v>3.7354446681663802</v>
      </c>
      <c r="H54" s="45">
        <f t="shared" si="3"/>
        <v>5.2479341867924516</v>
      </c>
      <c r="I54" s="45">
        <f t="shared" si="3"/>
        <v>37.689084482713177</v>
      </c>
      <c r="J54" s="45">
        <f t="shared" si="3"/>
        <v>10.85673696991134</v>
      </c>
      <c r="K54" s="45">
        <f t="shared" si="3"/>
        <v>3.0837969904347435</v>
      </c>
      <c r="L54" s="45" t="str">
        <f t="shared" si="3"/>
        <v/>
      </c>
      <c r="M54" s="45">
        <f t="shared" si="3"/>
        <v>3.0975785241518885</v>
      </c>
    </row>
    <row r="55" spans="1:13" x14ac:dyDescent="0.25">
      <c r="A55" s="33" t="s">
        <v>2</v>
      </c>
      <c r="B55" s="46">
        <f>IFERROR(B5/B21-1,"")</f>
        <v>2.9170811698315093</v>
      </c>
      <c r="C55" s="46">
        <f t="shared" ref="C55:M55" si="4">IFERROR(C5/C21-1,"")</f>
        <v>2.6121130384514473</v>
      </c>
      <c r="D55" s="46">
        <f t="shared" si="4"/>
        <v>4.2068486156348737</v>
      </c>
      <c r="E55" s="46">
        <f t="shared" si="4"/>
        <v>2.6418284838092849</v>
      </c>
      <c r="F55" s="46">
        <f t="shared" si="4"/>
        <v>4.0663496317630772</v>
      </c>
      <c r="G55" s="46">
        <f t="shared" si="4"/>
        <v>3.1249262383120442</v>
      </c>
      <c r="H55" s="46">
        <f t="shared" si="4"/>
        <v>4.2702156777556697</v>
      </c>
      <c r="I55" s="46">
        <f t="shared" si="4"/>
        <v>17.020636036906918</v>
      </c>
      <c r="J55" s="46">
        <f t="shared" si="4"/>
        <v>58.876896118956886</v>
      </c>
      <c r="K55" s="46">
        <f t="shared" si="4"/>
        <v>3.0085052013371811</v>
      </c>
      <c r="L55" s="46" t="str">
        <f t="shared" si="4"/>
        <v/>
      </c>
      <c r="M55" s="46">
        <f t="shared" si="4"/>
        <v>3.0255586046180483</v>
      </c>
    </row>
    <row r="56" spans="1:13" x14ac:dyDescent="0.25">
      <c r="A56" s="30" t="s">
        <v>3</v>
      </c>
      <c r="B56" s="45">
        <f t="shared" ref="B56:M56" si="5">IFERROR(B6/B22-1,"")</f>
        <v>2.4988977508996992</v>
      </c>
      <c r="C56" s="45">
        <f t="shared" si="5"/>
        <v>3.045109718982367</v>
      </c>
      <c r="D56" s="45">
        <f t="shared" si="5"/>
        <v>7.1450230269165971</v>
      </c>
      <c r="E56" s="45">
        <f t="shared" si="5"/>
        <v>3.4883724841778676</v>
      </c>
      <c r="F56" s="45">
        <f t="shared" si="5"/>
        <v>1.1671917126285742</v>
      </c>
      <c r="G56" s="45">
        <f t="shared" si="5"/>
        <v>6.2444109964896306</v>
      </c>
      <c r="H56" s="45">
        <f t="shared" si="5"/>
        <v>7.2336025979780505</v>
      </c>
      <c r="I56" s="45">
        <f t="shared" si="5"/>
        <v>19.555173469735163</v>
      </c>
      <c r="J56" s="45">
        <f t="shared" si="5"/>
        <v>21.329233379441618</v>
      </c>
      <c r="K56" s="45">
        <f t="shared" si="5"/>
        <v>3.916431434914954</v>
      </c>
      <c r="L56" s="45" t="str">
        <f t="shared" si="5"/>
        <v/>
      </c>
      <c r="M56" s="45">
        <f t="shared" si="5"/>
        <v>4.0427279645949268</v>
      </c>
    </row>
    <row r="57" spans="1:13" x14ac:dyDescent="0.25">
      <c r="A57" s="33" t="s">
        <v>4</v>
      </c>
      <c r="B57" s="46">
        <f t="shared" ref="B57:M57" si="6">IFERROR(B7/B23-1,"")</f>
        <v>8.2195108066465252</v>
      </c>
      <c r="C57" s="46">
        <f t="shared" si="6"/>
        <v>8.4264760590671326</v>
      </c>
      <c r="D57" s="46">
        <f t="shared" si="6"/>
        <v>15.305886616394332</v>
      </c>
      <c r="E57" s="46">
        <f t="shared" si="6"/>
        <v>9.5128235143777271</v>
      </c>
      <c r="F57" s="46">
        <f t="shared" si="6"/>
        <v>6.6953926721766344</v>
      </c>
      <c r="G57" s="46">
        <f t="shared" si="6"/>
        <v>12.008047887548166</v>
      </c>
      <c r="H57" s="46">
        <f t="shared" si="6"/>
        <v>32.986317314372691</v>
      </c>
      <c r="I57" s="46">
        <f t="shared" si="6"/>
        <v>21.032089909091916</v>
      </c>
      <c r="J57" s="46">
        <f t="shared" si="6"/>
        <v>0.77437608527571133</v>
      </c>
      <c r="K57" s="46">
        <f t="shared" si="6"/>
        <v>9.5981375061745275</v>
      </c>
      <c r="L57" s="46" t="str">
        <f t="shared" si="6"/>
        <v/>
      </c>
      <c r="M57" s="46">
        <f t="shared" si="6"/>
        <v>10.003875570669596</v>
      </c>
    </row>
    <row r="58" spans="1:13" x14ac:dyDescent="0.25">
      <c r="A58" s="30" t="s">
        <v>5</v>
      </c>
      <c r="B58" s="45">
        <f t="shared" ref="B58:M58" si="7">IFERROR(B8/B24-1,"")</f>
        <v>4.2636754372139345</v>
      </c>
      <c r="C58" s="45">
        <f t="shared" si="7"/>
        <v>4.4717468056904943</v>
      </c>
      <c r="D58" s="45">
        <f t="shared" si="7"/>
        <v>3.3564642585442979</v>
      </c>
      <c r="E58" s="45">
        <f t="shared" si="7"/>
        <v>5.0170716540490865</v>
      </c>
      <c r="F58" s="45">
        <f t="shared" si="7"/>
        <v>3.0918693633381888</v>
      </c>
      <c r="G58" s="45">
        <f t="shared" si="7"/>
        <v>8.0755356479376488</v>
      </c>
      <c r="H58" s="45">
        <f t="shared" si="7"/>
        <v>17.074949543712712</v>
      </c>
      <c r="I58" s="45">
        <f t="shared" si="7"/>
        <v>11.624223398691242</v>
      </c>
      <c r="J58" s="45">
        <f t="shared" si="7"/>
        <v>-1</v>
      </c>
      <c r="K58" s="45">
        <f t="shared" si="7"/>
        <v>5.318903130838093</v>
      </c>
      <c r="L58" s="45">
        <f t="shared" si="7"/>
        <v>7.4618922228348872</v>
      </c>
      <c r="M58" s="45">
        <f t="shared" si="7"/>
        <v>5.3643906254743499</v>
      </c>
    </row>
    <row r="59" spans="1:13" x14ac:dyDescent="0.25">
      <c r="A59" s="33" t="s">
        <v>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x14ac:dyDescent="0.25">
      <c r="A60" s="30" t="s">
        <v>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x14ac:dyDescent="0.25">
      <c r="A61" s="33" t="s">
        <v>8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x14ac:dyDescent="0.25">
      <c r="A62" s="30" t="s">
        <v>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x14ac:dyDescent="0.25">
      <c r="A63" s="33" t="s">
        <v>10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x14ac:dyDescent="0.25">
      <c r="A64" s="30" t="s">
        <v>11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15.75" thickBot="1" x14ac:dyDescent="0.3">
      <c r="A65" s="99" t="s">
        <v>12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1:13" ht="15.75" thickTop="1" x14ac:dyDescent="0.25">
      <c r="A66" s="38" t="s">
        <v>13</v>
      </c>
      <c r="B66" s="47">
        <f>IFERROR(B16/B33-1,"")</f>
        <v>4.4602410610287144</v>
      </c>
      <c r="C66" s="47">
        <f t="shared" ref="C66:M66" si="8">IFERROR(C16/C33-1,"")</f>
        <v>4.7759384897851511</v>
      </c>
      <c r="D66" s="47">
        <f t="shared" si="8"/>
        <v>5.1394741678395919</v>
      </c>
      <c r="E66" s="47">
        <f t="shared" si="8"/>
        <v>5.1192285735470735</v>
      </c>
      <c r="F66" s="47">
        <f t="shared" si="8"/>
        <v>2.9544021942559389</v>
      </c>
      <c r="G66" s="47">
        <f t="shared" si="8"/>
        <v>7.3216880816491443</v>
      </c>
      <c r="H66" s="47">
        <f t="shared" si="8"/>
        <v>14.797061844131122</v>
      </c>
      <c r="I66" s="47">
        <f t="shared" si="8"/>
        <v>13.953112731005811</v>
      </c>
      <c r="J66" s="47">
        <f t="shared" si="8"/>
        <v>2.7578153265143213</v>
      </c>
      <c r="K66" s="47">
        <f t="shared" si="8"/>
        <v>5.3837299356352295</v>
      </c>
      <c r="L66" s="47">
        <f t="shared" si="8"/>
        <v>13.167807853519914</v>
      </c>
      <c r="M66" s="47">
        <f t="shared" si="8"/>
        <v>5.4785454663489546</v>
      </c>
    </row>
    <row r="67" spans="1:13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4.45" customHeight="1" x14ac:dyDescent="0.25">
      <c r="A68" s="26" t="s">
        <v>84</v>
      </c>
      <c r="B68" s="108" t="str">
        <f>B2</f>
        <v>Χώρες ΕΕ-27</v>
      </c>
      <c r="C68" s="107" t="s">
        <v>62</v>
      </c>
      <c r="D68" s="107" t="s">
        <v>63</v>
      </c>
      <c r="E68" s="107">
        <v>0</v>
      </c>
      <c r="F68" s="107" t="str">
        <f>F52</f>
        <v>Χώρες εκτός Ζώνης Ευρώ</v>
      </c>
      <c r="G68" s="107" t="str">
        <f>G52</f>
        <v>Λοιπές Χώρες</v>
      </c>
      <c r="H68" s="107" t="str">
        <f>H52</f>
        <v>εκ των οποίων</v>
      </c>
      <c r="I68" s="107"/>
      <c r="J68" s="107"/>
      <c r="K68" s="107" t="str">
        <f>K52</f>
        <v>Σύνολο 
Έρ. Συνόρων</v>
      </c>
      <c r="L68" s="107" t="str">
        <f t="shared" ref="L68:M68" si="9">L52</f>
        <v>Κρουαζιέρες</v>
      </c>
      <c r="M68" s="107" t="str">
        <f t="shared" si="9"/>
        <v>Σύνολο</v>
      </c>
    </row>
    <row r="69" spans="1:13" ht="14.45" customHeight="1" x14ac:dyDescent="0.25">
      <c r="A69" s="26"/>
      <c r="B69" s="109"/>
      <c r="C69" s="107">
        <v>0</v>
      </c>
      <c r="D69" s="51" t="str">
        <f>D53</f>
        <v>Γαλλία</v>
      </c>
      <c r="E69" s="51" t="str">
        <f>E53</f>
        <v>Γερμανία</v>
      </c>
      <c r="F69" s="107"/>
      <c r="G69" s="107"/>
      <c r="H69" s="51" t="str">
        <f>H53</f>
        <v>Ην. Βασίλειο</v>
      </c>
      <c r="I69" s="51" t="str">
        <f t="shared" ref="I69:J69" si="10">I53</f>
        <v>ΗΠΑ</v>
      </c>
      <c r="J69" s="51" t="str">
        <f t="shared" si="10"/>
        <v>Ρωσία</v>
      </c>
      <c r="K69" s="107"/>
      <c r="L69" s="107"/>
      <c r="M69" s="107"/>
    </row>
    <row r="70" spans="1:13" x14ac:dyDescent="0.25">
      <c r="A70" s="30" t="s">
        <v>1</v>
      </c>
      <c r="B70" s="45">
        <f>IFERROR(B4/B37-1,"")</f>
        <v>-0.24428000075379863</v>
      </c>
      <c r="C70" s="45">
        <f t="shared" ref="C70:M70" si="11">IFERROR(C4/C37-1,"")</f>
        <v>-0.17076558386924567</v>
      </c>
      <c r="D70" s="45">
        <f t="shared" si="11"/>
        <v>-0.32542579647902692</v>
      </c>
      <c r="E70" s="45">
        <f t="shared" si="11"/>
        <v>-0.13067226375180541</v>
      </c>
      <c r="F70" s="45">
        <f t="shared" si="11"/>
        <v>-0.4260718957236197</v>
      </c>
      <c r="G70" s="45">
        <f t="shared" si="11"/>
        <v>-0.51943697795617227</v>
      </c>
      <c r="H70" s="45">
        <f t="shared" si="11"/>
        <v>-4.2310035146029268E-2</v>
      </c>
      <c r="I70" s="45">
        <f t="shared" si="11"/>
        <v>-0.52045213298958659</v>
      </c>
      <c r="J70" s="45">
        <f t="shared" si="11"/>
        <v>-0.89113602840087602</v>
      </c>
      <c r="K70" s="45">
        <f t="shared" si="11"/>
        <v>-0.39242988193809802</v>
      </c>
      <c r="L70" s="45">
        <f t="shared" si="11"/>
        <v>-0.25000000000000089</v>
      </c>
      <c r="M70" s="45">
        <f t="shared" si="11"/>
        <v>-0.392041567083111</v>
      </c>
    </row>
    <row r="71" spans="1:13" x14ac:dyDescent="0.25">
      <c r="A71" s="33" t="s">
        <v>2</v>
      </c>
      <c r="B71" s="46">
        <f>IFERROR(B5/B38-1,"")</f>
        <v>-0.21682986995691167</v>
      </c>
      <c r="C71" s="46">
        <f t="shared" ref="C71:M71" si="12">IFERROR(C5/C38-1,"")</f>
        <v>-0.24987655958490118</v>
      </c>
      <c r="D71" s="46">
        <f t="shared" si="12"/>
        <v>-0.30739414561704226</v>
      </c>
      <c r="E71" s="46">
        <f t="shared" si="12"/>
        <v>-0.18869185064144045</v>
      </c>
      <c r="F71" s="46">
        <f t="shared" si="12"/>
        <v>-0.11168298493774209</v>
      </c>
      <c r="G71" s="46">
        <f t="shared" si="12"/>
        <v>-0.42820761032191124</v>
      </c>
      <c r="H71" s="46">
        <f t="shared" si="12"/>
        <v>-0.45695984689265456</v>
      </c>
      <c r="I71" s="46">
        <f t="shared" si="12"/>
        <v>-0.48358576902614059</v>
      </c>
      <c r="J71" s="46">
        <f t="shared" si="12"/>
        <v>0.3845098907252571</v>
      </c>
      <c r="K71" s="46">
        <f t="shared" si="12"/>
        <v>-0.32909309653385499</v>
      </c>
      <c r="L71" s="46">
        <f t="shared" si="12"/>
        <v>-0.49999999999999911</v>
      </c>
      <c r="M71" s="46">
        <f t="shared" si="12"/>
        <v>-0.33006317833817789</v>
      </c>
    </row>
    <row r="72" spans="1:13" x14ac:dyDescent="0.25">
      <c r="A72" s="30" t="s">
        <v>3</v>
      </c>
      <c r="B72" s="45">
        <f t="shared" ref="B72:M72" si="13">IFERROR(B6/B39-1,"")</f>
        <v>-0.35585795547132926</v>
      </c>
      <c r="C72" s="45">
        <f t="shared" si="13"/>
        <v>-0.34048096628498326</v>
      </c>
      <c r="D72" s="45">
        <f t="shared" si="13"/>
        <v>0.1782269123224276</v>
      </c>
      <c r="E72" s="45">
        <f t="shared" si="13"/>
        <v>-0.23183010074996835</v>
      </c>
      <c r="F72" s="45">
        <f t="shared" si="13"/>
        <v>-0.41764686422363784</v>
      </c>
      <c r="G72" s="45">
        <f t="shared" si="13"/>
        <v>-0.39272993212507168</v>
      </c>
      <c r="H72" s="45">
        <f t="shared" si="13"/>
        <v>-0.41309951308288106</v>
      </c>
      <c r="I72" s="45">
        <f t="shared" si="13"/>
        <v>-0.55219538142244762</v>
      </c>
      <c r="J72" s="45">
        <f t="shared" si="13"/>
        <v>-0.80432751778335632</v>
      </c>
      <c r="K72" s="45">
        <f t="shared" si="13"/>
        <v>-0.37695441196559831</v>
      </c>
      <c r="L72" s="45">
        <f t="shared" si="13"/>
        <v>-0.5</v>
      </c>
      <c r="M72" s="45">
        <f t="shared" si="13"/>
        <v>-0.38077098184748359</v>
      </c>
    </row>
    <row r="73" spans="1:13" x14ac:dyDescent="0.25">
      <c r="A73" s="33" t="s">
        <v>4</v>
      </c>
      <c r="B73" s="46">
        <f t="shared" ref="B73:M73" si="14">IFERROR(B7/B40-1,"")</f>
        <v>0.33439624718409822</v>
      </c>
      <c r="C73" s="46">
        <f t="shared" si="14"/>
        <v>0.3609426961264619</v>
      </c>
      <c r="D73" s="46">
        <f t="shared" si="14"/>
        <v>0.92815968005058513</v>
      </c>
      <c r="E73" s="46">
        <f t="shared" si="14"/>
        <v>0.62686536776376345</v>
      </c>
      <c r="F73" s="46">
        <f t="shared" si="14"/>
        <v>0.13473224657517546</v>
      </c>
      <c r="G73" s="46">
        <f t="shared" si="14"/>
        <v>0.13452974562864051</v>
      </c>
      <c r="H73" s="46">
        <f t="shared" si="14"/>
        <v>0.95713874001372923</v>
      </c>
      <c r="I73" s="46">
        <f t="shared" si="14"/>
        <v>-0.16143783248240229</v>
      </c>
      <c r="J73" s="46">
        <f t="shared" si="14"/>
        <v>-0.51594531419434853</v>
      </c>
      <c r="K73" s="46">
        <f t="shared" si="14"/>
        <v>0.23706041346961526</v>
      </c>
      <c r="L73" s="46">
        <f t="shared" si="14"/>
        <v>-0.4</v>
      </c>
      <c r="M73" s="46">
        <f t="shared" si="14"/>
        <v>0.19045437322760517</v>
      </c>
    </row>
    <row r="74" spans="1:13" x14ac:dyDescent="0.25">
      <c r="A74" s="30" t="s">
        <v>5</v>
      </c>
      <c r="B74" s="45">
        <f t="shared" ref="B74:M74" si="15">IFERROR(B8/B41-1,"")</f>
        <v>-4.2577242496855128E-3</v>
      </c>
      <c r="C74" s="45">
        <f t="shared" si="15"/>
        <v>1.3398832604750721E-2</v>
      </c>
      <c r="D74" s="45">
        <f t="shared" si="15"/>
        <v>0.16266498423443809</v>
      </c>
      <c r="E74" s="45">
        <f t="shared" si="15"/>
        <v>-3.7462748474288432E-2</v>
      </c>
      <c r="F74" s="45">
        <f t="shared" si="15"/>
        <v>-0.11975619854462005</v>
      </c>
      <c r="G74" s="45">
        <f t="shared" si="15"/>
        <v>-0.19977223169769187</v>
      </c>
      <c r="H74" s="45">
        <f t="shared" si="15"/>
        <v>-5.675951937773116E-2</v>
      </c>
      <c r="I74" s="45">
        <f t="shared" si="15"/>
        <v>-0.1961015883016356</v>
      </c>
      <c r="J74" s="45">
        <f t="shared" si="15"/>
        <v>-1</v>
      </c>
      <c r="K74" s="45">
        <f t="shared" si="15"/>
        <v>-9.2421346901475077E-2</v>
      </c>
      <c r="L74" s="45">
        <f t="shared" si="15"/>
        <v>-0.23000000000000054</v>
      </c>
      <c r="M74" s="45">
        <f t="shared" si="15"/>
        <v>-9.6974821382349918E-2</v>
      </c>
    </row>
    <row r="75" spans="1:13" x14ac:dyDescent="0.25">
      <c r="A75" s="33" t="s">
        <v>6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x14ac:dyDescent="0.25">
      <c r="A76" s="30" t="s">
        <v>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x14ac:dyDescent="0.25">
      <c r="A77" s="33" t="s">
        <v>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x14ac:dyDescent="0.25">
      <c r="A78" s="30" t="s">
        <v>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x14ac:dyDescent="0.25">
      <c r="A79" s="33" t="s">
        <v>10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x14ac:dyDescent="0.25">
      <c r="A80" s="30" t="s">
        <v>11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5.75" thickBot="1" x14ac:dyDescent="0.3">
      <c r="A81" s="99" t="s">
        <v>12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1:13" ht="15.75" thickTop="1" x14ac:dyDescent="0.25">
      <c r="A82" s="38" t="s">
        <v>13</v>
      </c>
      <c r="B82" s="47">
        <f>IFERROR(B16/B50-1,"")</f>
        <v>-3.9379576820209872E-3</v>
      </c>
      <c r="C82" s="47">
        <f t="shared" ref="C82:M82" si="16">IFERROR(C16/C50-1,"")</f>
        <v>3.0269619995420216E-2</v>
      </c>
      <c r="D82" s="47">
        <f t="shared" si="16"/>
        <v>0.2995838010850278</v>
      </c>
      <c r="E82" s="47">
        <f t="shared" si="16"/>
        <v>2.8770340909582082E-2</v>
      </c>
      <c r="F82" s="47">
        <f t="shared" si="16"/>
        <v>-0.19106418813723314</v>
      </c>
      <c r="G82" s="47">
        <f t="shared" si="16"/>
        <v>-0.229200407001247</v>
      </c>
      <c r="H82" s="47">
        <f t="shared" si="16"/>
        <v>-1.5992977970675559E-2</v>
      </c>
      <c r="I82" s="47">
        <f t="shared" si="16"/>
        <v>-0.29106065387892199</v>
      </c>
      <c r="J82" s="47">
        <f t="shared" si="16"/>
        <v>-0.82885485789503244</v>
      </c>
      <c r="K82" s="47">
        <f t="shared" si="16"/>
        <v>-0.112995573324015</v>
      </c>
      <c r="L82" s="47">
        <f t="shared" si="16"/>
        <v>-0.3524754664990043</v>
      </c>
      <c r="M82" s="47">
        <f t="shared" si="16"/>
        <v>-0.12164880788415711</v>
      </c>
    </row>
    <row r="83" spans="1:13" s="22" customFormat="1" ht="12" x14ac:dyDescent="0.2">
      <c r="A83" s="49" t="s">
        <v>73</v>
      </c>
      <c r="B83" s="20"/>
      <c r="C83" s="20"/>
      <c r="D83" s="20"/>
      <c r="E83" s="21"/>
      <c r="F83" s="21"/>
      <c r="G83" s="21"/>
      <c r="H83" s="21"/>
      <c r="I83" s="21"/>
      <c r="J83" s="21"/>
      <c r="K83" s="23"/>
      <c r="L83" s="21"/>
      <c r="M83" s="23"/>
    </row>
    <row r="84" spans="1:13" s="22" customFormat="1" ht="12" x14ac:dyDescent="0.2">
      <c r="A84" s="49" t="s">
        <v>33</v>
      </c>
      <c r="B84" s="20"/>
      <c r="C84" s="20"/>
      <c r="D84" s="20"/>
      <c r="E84" s="21"/>
      <c r="F84" s="21"/>
      <c r="G84" s="21"/>
      <c r="H84" s="21"/>
      <c r="I84" s="21"/>
      <c r="J84" s="21"/>
      <c r="K84" s="23"/>
      <c r="L84" s="21"/>
      <c r="M84" s="23"/>
    </row>
    <row r="85" spans="1:13" x14ac:dyDescent="0.25">
      <c r="A85" s="13"/>
      <c r="B85" s="13"/>
      <c r="C85" s="13"/>
      <c r="D85" s="13"/>
      <c r="E85" s="14"/>
      <c r="F85" s="14"/>
      <c r="G85" s="9"/>
      <c r="H85" s="9"/>
      <c r="I85" s="15"/>
      <c r="J85" s="9"/>
      <c r="K85" s="10"/>
    </row>
    <row r="86" spans="1:13" x14ac:dyDescent="0.25">
      <c r="A86" s="13"/>
      <c r="B86" s="13"/>
      <c r="C86" s="13"/>
      <c r="D86" s="13"/>
      <c r="E86" s="14"/>
      <c r="F86" s="14"/>
      <c r="G86" s="9"/>
      <c r="H86" s="9"/>
      <c r="I86" s="15"/>
      <c r="J86" s="9"/>
      <c r="K86" s="10"/>
    </row>
    <row r="87" spans="1:13" x14ac:dyDescent="0.25">
      <c r="A87" s="12"/>
      <c r="E87" s="9"/>
      <c r="F87" s="9"/>
      <c r="G87" s="9"/>
      <c r="H87" s="9"/>
      <c r="I87" s="9"/>
      <c r="J87" s="9"/>
      <c r="K87" s="10"/>
    </row>
    <row r="88" spans="1:13" x14ac:dyDescent="0.25">
      <c r="A88" s="12"/>
      <c r="E88" s="9"/>
      <c r="F88" s="9"/>
      <c r="G88" s="9"/>
      <c r="H88" s="9"/>
      <c r="I88" s="9"/>
      <c r="J88" s="9"/>
      <c r="K88" s="10"/>
    </row>
    <row r="90" spans="1:13" x14ac:dyDescent="0.25">
      <c r="B90" s="16"/>
      <c r="C90" s="16"/>
    </row>
    <row r="91" spans="1:13" x14ac:dyDescent="0.25">
      <c r="B91" s="8"/>
      <c r="C91" s="8"/>
    </row>
    <row r="92" spans="1:13" x14ac:dyDescent="0.25">
      <c r="B92" s="8"/>
      <c r="C92" s="8"/>
    </row>
    <row r="93" spans="1:13" x14ac:dyDescent="0.25">
      <c r="B93" s="8"/>
      <c r="C93" s="8"/>
    </row>
    <row r="94" spans="1:13" x14ac:dyDescent="0.25">
      <c r="B94" s="8"/>
      <c r="C94" s="8"/>
    </row>
  </sheetData>
  <mergeCells count="45">
    <mergeCell ref="H2:J2"/>
    <mergeCell ref="K2:K3"/>
    <mergeCell ref="B18:B19"/>
    <mergeCell ref="C18:C19"/>
    <mergeCell ref="D18:E18"/>
    <mergeCell ref="F18:F19"/>
    <mergeCell ref="G18:G19"/>
    <mergeCell ref="H18:J18"/>
    <mergeCell ref="K18:K19"/>
    <mergeCell ref="B2:B3"/>
    <mergeCell ref="C2:C3"/>
    <mergeCell ref="D2:E2"/>
    <mergeCell ref="F2:F3"/>
    <mergeCell ref="G2:G3"/>
    <mergeCell ref="F52:F53"/>
    <mergeCell ref="G52:G53"/>
    <mergeCell ref="H52:J52"/>
    <mergeCell ref="K52:K53"/>
    <mergeCell ref="B35:B36"/>
    <mergeCell ref="C35:C36"/>
    <mergeCell ref="D35:E35"/>
    <mergeCell ref="F35:F36"/>
    <mergeCell ref="G35:G36"/>
    <mergeCell ref="L2:L3"/>
    <mergeCell ref="M2:M3"/>
    <mergeCell ref="L18:L19"/>
    <mergeCell ref="M18:M19"/>
    <mergeCell ref="L35:L36"/>
    <mergeCell ref="M35:M36"/>
    <mergeCell ref="L52:L53"/>
    <mergeCell ref="M52:M53"/>
    <mergeCell ref="B68:B69"/>
    <mergeCell ref="H35:J35"/>
    <mergeCell ref="K35:K36"/>
    <mergeCell ref="B52:B53"/>
    <mergeCell ref="C52:C53"/>
    <mergeCell ref="D52:E52"/>
    <mergeCell ref="L68:L69"/>
    <mergeCell ref="M68:M69"/>
    <mergeCell ref="C68:C69"/>
    <mergeCell ref="G68:G69"/>
    <mergeCell ref="H68:J68"/>
    <mergeCell ref="K68:K69"/>
    <mergeCell ref="F68:F69"/>
    <mergeCell ref="D68:E68"/>
  </mergeCells>
  <conditionalFormatting sqref="B17:K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2022-07-28T11:07:22Z</dcterms:modified>
</cp:coreProperties>
</file>