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/>
  <xr:revisionPtr revIDLastSave="0" documentId="13_ncr:1_{A919C201-C62E-4156-A753-8A4A887A8B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6" r:id="rId1"/>
    <sheet name="table 2" sheetId="8" r:id="rId2"/>
    <sheet name="table 3" sheetId="12" r:id="rId3"/>
    <sheet name="table 4" sheetId="13" r:id="rId4"/>
    <sheet name="table 5" sheetId="14" r:id="rId5"/>
    <sheet name="table 6" sheetId="1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49" i="15" l="1"/>
  <c r="O49" i="15"/>
  <c r="N49" i="15"/>
  <c r="M49" i="15"/>
  <c r="L49" i="15"/>
  <c r="K49" i="15"/>
  <c r="J49" i="15"/>
  <c r="I49" i="15"/>
  <c r="H49" i="15"/>
  <c r="G49" i="15"/>
  <c r="F49" i="15"/>
  <c r="E49" i="15"/>
  <c r="D49" i="15"/>
  <c r="C49" i="15"/>
  <c r="B49" i="15"/>
  <c r="P48" i="15"/>
  <c r="O48" i="15"/>
  <c r="N48" i="15"/>
  <c r="M48" i="15"/>
  <c r="L48" i="15"/>
  <c r="K48" i="15"/>
  <c r="J48" i="15"/>
  <c r="I48" i="15"/>
  <c r="H48" i="15"/>
  <c r="G48" i="15"/>
  <c r="F48" i="15"/>
  <c r="E48" i="15"/>
  <c r="D48" i="15"/>
  <c r="C48" i="15"/>
  <c r="B48" i="15"/>
  <c r="P47" i="15"/>
  <c r="O47" i="15"/>
  <c r="N47" i="15"/>
  <c r="M47" i="15"/>
  <c r="L47" i="15"/>
  <c r="K47" i="15"/>
  <c r="J47" i="15"/>
  <c r="I47" i="15"/>
  <c r="H47" i="15"/>
  <c r="G47" i="15"/>
  <c r="F47" i="15"/>
  <c r="E47" i="15"/>
  <c r="D47" i="15"/>
  <c r="C47" i="15"/>
  <c r="B47" i="15"/>
  <c r="P46" i="15"/>
  <c r="O46" i="15"/>
  <c r="N46" i="15"/>
  <c r="M46" i="15"/>
  <c r="L46" i="15"/>
  <c r="K46" i="15"/>
  <c r="J46" i="15"/>
  <c r="I46" i="15"/>
  <c r="H46" i="15"/>
  <c r="G46" i="15"/>
  <c r="F46" i="15"/>
  <c r="E46" i="15"/>
  <c r="D46" i="15"/>
  <c r="C46" i="15"/>
  <c r="B46" i="15"/>
  <c r="P45" i="15"/>
  <c r="O45" i="15"/>
  <c r="N45" i="15"/>
  <c r="M45" i="15"/>
  <c r="L45" i="15"/>
  <c r="K45" i="15"/>
  <c r="J45" i="15"/>
  <c r="I45" i="15"/>
  <c r="H45" i="15"/>
  <c r="G45" i="15"/>
  <c r="F45" i="15"/>
  <c r="E45" i="15"/>
  <c r="D45" i="15"/>
  <c r="C45" i="15"/>
  <c r="B45" i="15"/>
  <c r="P44" i="15"/>
  <c r="O44" i="15"/>
  <c r="N44" i="15"/>
  <c r="M44" i="15"/>
  <c r="L44" i="15"/>
  <c r="K44" i="15"/>
  <c r="J44" i="15"/>
  <c r="I44" i="15"/>
  <c r="H44" i="15"/>
  <c r="G44" i="15"/>
  <c r="F44" i="15"/>
  <c r="E44" i="15"/>
  <c r="D44" i="15"/>
  <c r="C44" i="15"/>
  <c r="B44" i="15"/>
  <c r="P43" i="15"/>
  <c r="O43" i="15"/>
  <c r="N43" i="15"/>
  <c r="M43" i="15"/>
  <c r="L43" i="15"/>
  <c r="K43" i="15"/>
  <c r="J43" i="15"/>
  <c r="I43" i="15"/>
  <c r="H43" i="15"/>
  <c r="G43" i="15"/>
  <c r="F43" i="15"/>
  <c r="E43" i="15"/>
  <c r="D43" i="15"/>
  <c r="C43" i="15"/>
  <c r="B43" i="15"/>
  <c r="P42" i="15"/>
  <c r="O42" i="15"/>
  <c r="N42" i="15"/>
  <c r="M42" i="15"/>
  <c r="L42" i="15"/>
  <c r="K42" i="15"/>
  <c r="J42" i="15"/>
  <c r="I42" i="15"/>
  <c r="H42" i="15"/>
  <c r="G42" i="15"/>
  <c r="F42" i="15"/>
  <c r="E42" i="15"/>
  <c r="D42" i="15"/>
  <c r="C42" i="15"/>
  <c r="B42" i="15"/>
  <c r="P41" i="15"/>
  <c r="O41" i="15"/>
  <c r="N41" i="15"/>
  <c r="M41" i="15"/>
  <c r="L41" i="15"/>
  <c r="K41" i="15"/>
  <c r="J41" i="15"/>
  <c r="I41" i="15"/>
  <c r="H41" i="15"/>
  <c r="G41" i="15"/>
  <c r="F41" i="15"/>
  <c r="E41" i="15"/>
  <c r="D41" i="15"/>
  <c r="C41" i="15"/>
  <c r="B41" i="15"/>
  <c r="P40" i="15"/>
  <c r="O40" i="15"/>
  <c r="N40" i="15"/>
  <c r="M40" i="15"/>
  <c r="L40" i="15"/>
  <c r="K40" i="15"/>
  <c r="J40" i="15"/>
  <c r="I40" i="15"/>
  <c r="H40" i="15"/>
  <c r="G40" i="15"/>
  <c r="F40" i="15"/>
  <c r="E40" i="15"/>
  <c r="D40" i="15"/>
  <c r="C40" i="15"/>
  <c r="B40" i="15"/>
  <c r="P39" i="15"/>
  <c r="O39" i="15"/>
  <c r="N39" i="15"/>
  <c r="M39" i="15"/>
  <c r="L39" i="15"/>
  <c r="K39" i="15"/>
  <c r="J39" i="15"/>
  <c r="I39" i="15"/>
  <c r="H39" i="15"/>
  <c r="G39" i="15"/>
  <c r="F39" i="15"/>
  <c r="E39" i="15"/>
  <c r="D39" i="15"/>
  <c r="C39" i="15"/>
  <c r="B39" i="15"/>
  <c r="P38" i="15"/>
  <c r="O38" i="15"/>
  <c r="N38" i="15"/>
  <c r="M38" i="15"/>
  <c r="L38" i="15"/>
  <c r="K38" i="15"/>
  <c r="J38" i="15"/>
  <c r="I38" i="15"/>
  <c r="H38" i="15"/>
  <c r="G38" i="15"/>
  <c r="F38" i="15"/>
  <c r="E38" i="15"/>
  <c r="D38" i="15"/>
  <c r="C38" i="15"/>
  <c r="B38" i="15"/>
  <c r="P37" i="15"/>
  <c r="O37" i="15"/>
  <c r="N37" i="15"/>
  <c r="M37" i="15"/>
  <c r="L37" i="15"/>
  <c r="K37" i="15"/>
  <c r="J37" i="15"/>
  <c r="I37" i="15"/>
  <c r="H37" i="15"/>
  <c r="G37" i="15"/>
  <c r="F37" i="15"/>
  <c r="E37" i="15"/>
  <c r="D37" i="15"/>
  <c r="C37" i="15"/>
  <c r="B37" i="15"/>
  <c r="P36" i="15"/>
  <c r="O36" i="15"/>
  <c r="N36" i="15"/>
  <c r="M36" i="15"/>
  <c r="L36" i="15"/>
  <c r="K36" i="15"/>
  <c r="J36" i="15"/>
  <c r="I36" i="15"/>
  <c r="H36" i="15"/>
  <c r="G36" i="15"/>
  <c r="F36" i="15"/>
  <c r="E36" i="15"/>
  <c r="D36" i="15"/>
  <c r="C36" i="15"/>
  <c r="P35" i="15"/>
  <c r="O35" i="15"/>
  <c r="N35" i="15"/>
  <c r="M35" i="15"/>
  <c r="K35" i="15"/>
  <c r="J35" i="15"/>
  <c r="I35" i="15"/>
  <c r="H35" i="15"/>
  <c r="D35" i="15"/>
  <c r="C35" i="15"/>
  <c r="B35" i="15"/>
  <c r="M19" i="15"/>
  <c r="L19" i="15"/>
  <c r="K19" i="15"/>
  <c r="J19" i="15"/>
  <c r="G19" i="15"/>
  <c r="F19" i="15"/>
  <c r="E19" i="15"/>
  <c r="D19" i="15"/>
  <c r="P18" i="15"/>
  <c r="O18" i="15"/>
  <c r="N18" i="15"/>
  <c r="J18" i="15"/>
  <c r="I18" i="15"/>
  <c r="H18" i="15"/>
  <c r="D18" i="15"/>
  <c r="C18" i="15"/>
  <c r="B18" i="15"/>
  <c r="N49" i="14"/>
  <c r="M49" i="14"/>
  <c r="L49" i="14"/>
  <c r="K49" i="14"/>
  <c r="J49" i="14"/>
  <c r="I49" i="14"/>
  <c r="H49" i="14"/>
  <c r="G49" i="14"/>
  <c r="F49" i="14"/>
  <c r="E49" i="14"/>
  <c r="D49" i="14"/>
  <c r="C49" i="14"/>
  <c r="B49" i="14"/>
  <c r="A49" i="14"/>
  <c r="N48" i="14"/>
  <c r="M48" i="14"/>
  <c r="L48" i="14"/>
  <c r="K48" i="14"/>
  <c r="J48" i="14"/>
  <c r="I48" i="14"/>
  <c r="H48" i="14"/>
  <c r="G48" i="14"/>
  <c r="F48" i="14"/>
  <c r="E48" i="14"/>
  <c r="D48" i="14"/>
  <c r="C48" i="14"/>
  <c r="B48" i="14"/>
  <c r="N47" i="14"/>
  <c r="M47" i="14"/>
  <c r="L47" i="14"/>
  <c r="K47" i="14"/>
  <c r="J47" i="14"/>
  <c r="I47" i="14"/>
  <c r="H47" i="14"/>
  <c r="G47" i="14"/>
  <c r="F47" i="14"/>
  <c r="E47" i="14"/>
  <c r="D47" i="14"/>
  <c r="C47" i="14"/>
  <c r="B47" i="14"/>
  <c r="N46" i="14"/>
  <c r="M46" i="14"/>
  <c r="L46" i="14"/>
  <c r="K46" i="14"/>
  <c r="J46" i="14"/>
  <c r="I46" i="14"/>
  <c r="H46" i="14"/>
  <c r="G46" i="14"/>
  <c r="F46" i="14"/>
  <c r="E46" i="14"/>
  <c r="D46" i="14"/>
  <c r="C46" i="14"/>
  <c r="B46" i="14"/>
  <c r="N45" i="14"/>
  <c r="M45" i="14"/>
  <c r="L45" i="14"/>
  <c r="K45" i="14"/>
  <c r="J45" i="14"/>
  <c r="I45" i="14"/>
  <c r="H45" i="14"/>
  <c r="G45" i="14"/>
  <c r="F45" i="14"/>
  <c r="E45" i="14"/>
  <c r="D45" i="14"/>
  <c r="C45" i="14"/>
  <c r="B45" i="14"/>
  <c r="N44" i="14"/>
  <c r="M44" i="14"/>
  <c r="L44" i="14"/>
  <c r="K44" i="14"/>
  <c r="J44" i="14"/>
  <c r="I44" i="14"/>
  <c r="H44" i="14"/>
  <c r="G44" i="14"/>
  <c r="F44" i="14"/>
  <c r="E44" i="14"/>
  <c r="D44" i="14"/>
  <c r="C44" i="14"/>
  <c r="B44" i="14"/>
  <c r="N43" i="14"/>
  <c r="M43" i="14"/>
  <c r="L43" i="14"/>
  <c r="K43" i="14"/>
  <c r="J43" i="14"/>
  <c r="I43" i="14"/>
  <c r="H43" i="14"/>
  <c r="G43" i="14"/>
  <c r="F43" i="14"/>
  <c r="E43" i="14"/>
  <c r="D43" i="14"/>
  <c r="C43" i="14"/>
  <c r="B43" i="14"/>
  <c r="N42" i="14"/>
  <c r="M42" i="14"/>
  <c r="L42" i="14"/>
  <c r="K42" i="14"/>
  <c r="J42" i="14"/>
  <c r="I42" i="14"/>
  <c r="H42" i="14"/>
  <c r="G42" i="14"/>
  <c r="F42" i="14"/>
  <c r="E42" i="14"/>
  <c r="D42" i="14"/>
  <c r="C42" i="14"/>
  <c r="B42" i="14"/>
  <c r="N41" i="14"/>
  <c r="M41" i="14"/>
  <c r="L41" i="14"/>
  <c r="K41" i="14"/>
  <c r="J41" i="14"/>
  <c r="I41" i="14"/>
  <c r="H41" i="14"/>
  <c r="G41" i="14"/>
  <c r="F41" i="14"/>
  <c r="E41" i="14"/>
  <c r="D41" i="14"/>
  <c r="C41" i="14"/>
  <c r="B41" i="14"/>
  <c r="N40" i="14"/>
  <c r="M40" i="14"/>
  <c r="L40" i="14"/>
  <c r="K40" i="14"/>
  <c r="J40" i="14"/>
  <c r="I40" i="14"/>
  <c r="H40" i="14"/>
  <c r="G40" i="14"/>
  <c r="F40" i="14"/>
  <c r="E40" i="14"/>
  <c r="D40" i="14"/>
  <c r="C40" i="14"/>
  <c r="B40" i="14"/>
  <c r="N39" i="14"/>
  <c r="M39" i="14"/>
  <c r="L39" i="14"/>
  <c r="K39" i="14"/>
  <c r="J39" i="14"/>
  <c r="I39" i="14"/>
  <c r="H39" i="14"/>
  <c r="G39" i="14"/>
  <c r="F39" i="14"/>
  <c r="E39" i="14"/>
  <c r="D39" i="14"/>
  <c r="C39" i="14"/>
  <c r="B39" i="14"/>
  <c r="N38" i="14"/>
  <c r="M38" i="14"/>
  <c r="L38" i="14"/>
  <c r="K38" i="14"/>
  <c r="J38" i="14"/>
  <c r="I38" i="14"/>
  <c r="H38" i="14"/>
  <c r="G38" i="14"/>
  <c r="F38" i="14"/>
  <c r="E38" i="14"/>
  <c r="D38" i="14"/>
  <c r="C38" i="14"/>
  <c r="B38" i="14"/>
  <c r="N37" i="14"/>
  <c r="M37" i="14"/>
  <c r="L37" i="14"/>
  <c r="K37" i="14"/>
  <c r="J37" i="14"/>
  <c r="I37" i="14"/>
  <c r="H37" i="14"/>
  <c r="G37" i="14"/>
  <c r="F37" i="14"/>
  <c r="E37" i="14"/>
  <c r="D37" i="14"/>
  <c r="C37" i="14"/>
  <c r="B37" i="14"/>
  <c r="N36" i="14"/>
  <c r="M36" i="14"/>
  <c r="L36" i="14"/>
  <c r="K36" i="14"/>
  <c r="J36" i="14"/>
  <c r="I36" i="14"/>
  <c r="H36" i="14"/>
  <c r="G36" i="14"/>
  <c r="F36" i="14"/>
  <c r="E36" i="14"/>
  <c r="D36" i="14"/>
  <c r="C36" i="14"/>
  <c r="B36" i="14"/>
  <c r="N35" i="14"/>
  <c r="M35" i="14"/>
  <c r="K35" i="14"/>
  <c r="J35" i="14"/>
  <c r="I35" i="14"/>
  <c r="H35" i="14"/>
  <c r="D35" i="14"/>
  <c r="C35" i="14"/>
  <c r="B35" i="14"/>
  <c r="A33" i="14"/>
  <c r="M19" i="14"/>
  <c r="L19" i="14"/>
  <c r="K19" i="14"/>
  <c r="J19" i="14"/>
  <c r="G19" i="14"/>
  <c r="F19" i="14"/>
  <c r="E19" i="14"/>
  <c r="D19" i="14"/>
  <c r="N18" i="14"/>
  <c r="J18" i="14"/>
  <c r="I18" i="14"/>
  <c r="H18" i="14"/>
  <c r="D18" i="14"/>
  <c r="C18" i="14"/>
  <c r="B18" i="14"/>
  <c r="I33" i="13" l="1"/>
  <c r="H33" i="13"/>
  <c r="T31" i="12"/>
  <c r="S31" i="12"/>
  <c r="R31" i="12"/>
  <c r="Q31" i="12"/>
  <c r="P31" i="12"/>
  <c r="O31" i="12"/>
  <c r="N31" i="12"/>
  <c r="M31" i="12"/>
  <c r="L31" i="12"/>
  <c r="K31" i="12"/>
  <c r="J31" i="12"/>
  <c r="I31" i="12"/>
  <c r="H31" i="12"/>
  <c r="G31" i="12"/>
  <c r="F31" i="12"/>
  <c r="E31" i="12"/>
  <c r="D31" i="12"/>
  <c r="C31" i="12"/>
  <c r="B31" i="12"/>
  <c r="T31" i="6"/>
  <c r="S31" i="6"/>
  <c r="R31" i="6"/>
  <c r="Q31" i="6"/>
  <c r="P31" i="6"/>
  <c r="O31" i="6"/>
  <c r="N31" i="6"/>
  <c r="M31" i="6"/>
  <c r="L31" i="6"/>
  <c r="K31" i="6"/>
  <c r="J31" i="6"/>
  <c r="I31" i="6"/>
  <c r="H31" i="6"/>
  <c r="G31" i="6"/>
  <c r="F31" i="6"/>
  <c r="E31" i="6"/>
  <c r="D31" i="6"/>
  <c r="C31" i="6"/>
  <c r="B31" i="6"/>
  <c r="E24" i="13" l="1"/>
  <c r="F24" i="13"/>
  <c r="B4" i="8"/>
  <c r="D4" i="8" l="1"/>
  <c r="J20" i="8" s="1"/>
  <c r="C4" i="8"/>
  <c r="F20" i="8" s="1"/>
  <c r="H4" i="8"/>
  <c r="D4" i="13"/>
  <c r="G20" i="13" s="1"/>
  <c r="C4" i="13"/>
  <c r="F20" i="13" s="1"/>
  <c r="B4" i="13"/>
  <c r="H4" i="13" s="1"/>
  <c r="H20" i="8"/>
  <c r="I16" i="13"/>
  <c r="H16" i="13"/>
  <c r="I15" i="13"/>
  <c r="H15" i="13"/>
  <c r="I14" i="13"/>
  <c r="H14" i="13"/>
  <c r="I13" i="13"/>
  <c r="H13" i="13"/>
  <c r="I12" i="13"/>
  <c r="H12" i="13"/>
  <c r="I11" i="13"/>
  <c r="H11" i="13"/>
  <c r="I10" i="13"/>
  <c r="H10" i="13"/>
  <c r="I9" i="13"/>
  <c r="H9" i="13"/>
  <c r="I8" i="13"/>
  <c r="H8" i="13"/>
  <c r="I7" i="13"/>
  <c r="H7" i="13"/>
  <c r="I6" i="13"/>
  <c r="H6" i="13"/>
  <c r="I5" i="13"/>
  <c r="H5" i="13"/>
  <c r="F32" i="13"/>
  <c r="E32" i="13"/>
  <c r="C32" i="13"/>
  <c r="B32" i="13"/>
  <c r="F31" i="13"/>
  <c r="E31" i="13"/>
  <c r="C31" i="13"/>
  <c r="B31" i="13"/>
  <c r="F30" i="13"/>
  <c r="E30" i="13"/>
  <c r="C30" i="13"/>
  <c r="B30" i="13"/>
  <c r="F29" i="13"/>
  <c r="E29" i="13"/>
  <c r="C29" i="13"/>
  <c r="B29" i="13"/>
  <c r="F28" i="13"/>
  <c r="E28" i="13"/>
  <c r="C28" i="13"/>
  <c r="B28" i="13"/>
  <c r="F27" i="13"/>
  <c r="E27" i="13"/>
  <c r="C27" i="13"/>
  <c r="B27" i="13"/>
  <c r="F26" i="13"/>
  <c r="E26" i="13"/>
  <c r="C26" i="13"/>
  <c r="B26" i="13"/>
  <c r="F25" i="13"/>
  <c r="E25" i="13"/>
  <c r="C25" i="13"/>
  <c r="B25" i="13"/>
  <c r="C24" i="13"/>
  <c r="B24" i="13"/>
  <c r="F23" i="13"/>
  <c r="E23" i="13"/>
  <c r="C23" i="13"/>
  <c r="B23" i="13"/>
  <c r="F22" i="13"/>
  <c r="E22" i="13"/>
  <c r="C22" i="13"/>
  <c r="B22" i="13"/>
  <c r="F21" i="13"/>
  <c r="E21" i="13"/>
  <c r="C21" i="13"/>
  <c r="B21" i="13"/>
  <c r="F16" i="13"/>
  <c r="E16" i="13"/>
  <c r="F15" i="13"/>
  <c r="E15" i="13"/>
  <c r="F14" i="13"/>
  <c r="E14" i="13"/>
  <c r="F13" i="13"/>
  <c r="E13" i="13"/>
  <c r="F12" i="13"/>
  <c r="E12" i="13"/>
  <c r="F11" i="13"/>
  <c r="E11" i="13"/>
  <c r="F10" i="13"/>
  <c r="E10" i="13"/>
  <c r="F9" i="13"/>
  <c r="E9" i="13"/>
  <c r="F8" i="13"/>
  <c r="E8" i="13"/>
  <c r="F7" i="13"/>
  <c r="E7" i="13"/>
  <c r="F6" i="13"/>
  <c r="E6" i="13"/>
  <c r="F5" i="13"/>
  <c r="E5" i="13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U17" i="12"/>
  <c r="B17" i="12"/>
  <c r="C17" i="6"/>
  <c r="D17" i="6"/>
  <c r="E17" i="6"/>
  <c r="F17" i="6"/>
  <c r="G17" i="6"/>
  <c r="H17" i="6"/>
  <c r="I17" i="6"/>
  <c r="J17" i="6"/>
  <c r="K17" i="6"/>
  <c r="L17" i="6"/>
  <c r="M17" i="6"/>
  <c r="N17" i="6"/>
  <c r="O17" i="6"/>
  <c r="P17" i="6"/>
  <c r="Q17" i="6"/>
  <c r="R17" i="6"/>
  <c r="S17" i="6"/>
  <c r="T17" i="6"/>
  <c r="U17" i="6"/>
  <c r="B17" i="6"/>
  <c r="A46" i="12"/>
  <c r="T45" i="12"/>
  <c r="S45" i="12"/>
  <c r="R45" i="12"/>
  <c r="Q45" i="12"/>
  <c r="P45" i="12"/>
  <c r="O45" i="12"/>
  <c r="N45" i="12"/>
  <c r="M45" i="12"/>
  <c r="L45" i="12"/>
  <c r="K45" i="12"/>
  <c r="J45" i="12"/>
  <c r="I45" i="12"/>
  <c r="H45" i="12"/>
  <c r="G45" i="12"/>
  <c r="F45" i="12"/>
  <c r="E45" i="12"/>
  <c r="D45" i="12"/>
  <c r="C45" i="12"/>
  <c r="B45" i="12"/>
  <c r="T44" i="12"/>
  <c r="S44" i="12"/>
  <c r="R44" i="12"/>
  <c r="Q44" i="12"/>
  <c r="P44" i="12"/>
  <c r="O44" i="12"/>
  <c r="N44" i="12"/>
  <c r="M44" i="12"/>
  <c r="L44" i="12"/>
  <c r="K44" i="12"/>
  <c r="J44" i="12"/>
  <c r="I44" i="12"/>
  <c r="H44" i="12"/>
  <c r="G44" i="12"/>
  <c r="F44" i="12"/>
  <c r="E44" i="12"/>
  <c r="D44" i="12"/>
  <c r="C44" i="12"/>
  <c r="B44" i="12"/>
  <c r="T43" i="12"/>
  <c r="S43" i="12"/>
  <c r="R43" i="12"/>
  <c r="Q43" i="12"/>
  <c r="P43" i="12"/>
  <c r="O43" i="12"/>
  <c r="N43" i="12"/>
  <c r="M43" i="12"/>
  <c r="L43" i="12"/>
  <c r="K43" i="12"/>
  <c r="J43" i="12"/>
  <c r="I43" i="12"/>
  <c r="H43" i="12"/>
  <c r="G43" i="12"/>
  <c r="F43" i="12"/>
  <c r="E43" i="12"/>
  <c r="D43" i="12"/>
  <c r="C43" i="12"/>
  <c r="B43" i="12"/>
  <c r="T42" i="12"/>
  <c r="S42" i="12"/>
  <c r="R42" i="12"/>
  <c r="Q42" i="12"/>
  <c r="P42" i="12"/>
  <c r="O42" i="12"/>
  <c r="N42" i="12"/>
  <c r="M42" i="12"/>
  <c r="L42" i="12"/>
  <c r="K42" i="12"/>
  <c r="J42" i="12"/>
  <c r="I42" i="12"/>
  <c r="H42" i="12"/>
  <c r="G42" i="12"/>
  <c r="F42" i="12"/>
  <c r="E42" i="12"/>
  <c r="D42" i="12"/>
  <c r="C42" i="12"/>
  <c r="B42" i="12"/>
  <c r="T41" i="12"/>
  <c r="S41" i="12"/>
  <c r="R41" i="12"/>
  <c r="Q41" i="12"/>
  <c r="P41" i="12"/>
  <c r="O41" i="12"/>
  <c r="N41" i="12"/>
  <c r="M41" i="12"/>
  <c r="L41" i="12"/>
  <c r="K41" i="12"/>
  <c r="J41" i="12"/>
  <c r="I41" i="12"/>
  <c r="H41" i="12"/>
  <c r="G41" i="12"/>
  <c r="F41" i="12"/>
  <c r="E41" i="12"/>
  <c r="D41" i="12"/>
  <c r="C41" i="12"/>
  <c r="B41" i="12"/>
  <c r="T40" i="12"/>
  <c r="S40" i="12"/>
  <c r="R40" i="12"/>
  <c r="Q40" i="12"/>
  <c r="P40" i="12"/>
  <c r="O40" i="12"/>
  <c r="N40" i="12"/>
  <c r="M40" i="12"/>
  <c r="L40" i="12"/>
  <c r="K40" i="12"/>
  <c r="J40" i="12"/>
  <c r="I40" i="12"/>
  <c r="H40" i="12"/>
  <c r="G40" i="12"/>
  <c r="F40" i="12"/>
  <c r="E40" i="12"/>
  <c r="D40" i="12"/>
  <c r="C40" i="12"/>
  <c r="B40" i="12"/>
  <c r="T39" i="12"/>
  <c r="S39" i="12"/>
  <c r="R39" i="12"/>
  <c r="Q39" i="12"/>
  <c r="P39" i="12"/>
  <c r="O39" i="12"/>
  <c r="N39" i="12"/>
  <c r="M39" i="12"/>
  <c r="L39" i="12"/>
  <c r="K39" i="12"/>
  <c r="J39" i="12"/>
  <c r="I39" i="12"/>
  <c r="H39" i="12"/>
  <c r="G39" i="12"/>
  <c r="F39" i="12"/>
  <c r="E39" i="12"/>
  <c r="D39" i="12"/>
  <c r="C39" i="12"/>
  <c r="B39" i="12"/>
  <c r="T38" i="12"/>
  <c r="S38" i="12"/>
  <c r="R38" i="12"/>
  <c r="Q38" i="12"/>
  <c r="P38" i="12"/>
  <c r="O38" i="12"/>
  <c r="N38" i="12"/>
  <c r="M38" i="12"/>
  <c r="L38" i="12"/>
  <c r="K38" i="12"/>
  <c r="J38" i="12"/>
  <c r="I38" i="12"/>
  <c r="H38" i="12"/>
  <c r="G38" i="12"/>
  <c r="F38" i="12"/>
  <c r="E38" i="12"/>
  <c r="D38" i="12"/>
  <c r="C38" i="12"/>
  <c r="B38" i="12"/>
  <c r="T37" i="12"/>
  <c r="S37" i="12"/>
  <c r="R37" i="12"/>
  <c r="Q37" i="12"/>
  <c r="P37" i="12"/>
  <c r="O37" i="12"/>
  <c r="N37" i="12"/>
  <c r="M37" i="12"/>
  <c r="L37" i="12"/>
  <c r="K37" i="12"/>
  <c r="J37" i="12"/>
  <c r="I37" i="12"/>
  <c r="H37" i="12"/>
  <c r="G37" i="12"/>
  <c r="F37" i="12"/>
  <c r="E37" i="12"/>
  <c r="D37" i="12"/>
  <c r="C37" i="12"/>
  <c r="B37" i="12"/>
  <c r="T36" i="12"/>
  <c r="S36" i="12"/>
  <c r="R36" i="12"/>
  <c r="Q36" i="12"/>
  <c r="P36" i="12"/>
  <c r="O36" i="12"/>
  <c r="N36" i="12"/>
  <c r="M36" i="12"/>
  <c r="L36" i="12"/>
  <c r="K36" i="12"/>
  <c r="J36" i="12"/>
  <c r="I36" i="12"/>
  <c r="H36" i="12"/>
  <c r="G36" i="12"/>
  <c r="F36" i="12"/>
  <c r="E36" i="12"/>
  <c r="D36" i="12"/>
  <c r="C36" i="12"/>
  <c r="B36" i="12"/>
  <c r="T35" i="12"/>
  <c r="S35" i="12"/>
  <c r="R35" i="12"/>
  <c r="Q35" i="12"/>
  <c r="P35" i="12"/>
  <c r="O35" i="12"/>
  <c r="N35" i="12"/>
  <c r="M35" i="12"/>
  <c r="L35" i="12"/>
  <c r="K35" i="12"/>
  <c r="J35" i="12"/>
  <c r="I35" i="12"/>
  <c r="H35" i="12"/>
  <c r="G35" i="12"/>
  <c r="F35" i="12"/>
  <c r="E35" i="12"/>
  <c r="D35" i="12"/>
  <c r="C35" i="12"/>
  <c r="B35" i="12"/>
  <c r="T34" i="12"/>
  <c r="S34" i="12"/>
  <c r="R34" i="12"/>
  <c r="Q34" i="12"/>
  <c r="P34" i="12"/>
  <c r="O34" i="12"/>
  <c r="N34" i="12"/>
  <c r="M34" i="12"/>
  <c r="L34" i="12"/>
  <c r="K34" i="12"/>
  <c r="J34" i="12"/>
  <c r="I34" i="12"/>
  <c r="H34" i="12"/>
  <c r="G34" i="12"/>
  <c r="F34" i="12"/>
  <c r="E34" i="12"/>
  <c r="D34" i="12"/>
  <c r="C34" i="12"/>
  <c r="B34" i="12"/>
  <c r="U33" i="12"/>
  <c r="T33" i="12"/>
  <c r="S33" i="12"/>
  <c r="R33" i="12"/>
  <c r="Q33" i="12"/>
  <c r="P33" i="12"/>
  <c r="O33" i="12"/>
  <c r="N33" i="12"/>
  <c r="M33" i="12"/>
  <c r="L33" i="12"/>
  <c r="K33" i="12"/>
  <c r="J33" i="12"/>
  <c r="I33" i="12"/>
  <c r="H33" i="12"/>
  <c r="G33" i="12"/>
  <c r="F33" i="12"/>
  <c r="E33" i="12"/>
  <c r="D33" i="12"/>
  <c r="C33" i="12"/>
  <c r="B33" i="12"/>
  <c r="T46" i="12"/>
  <c r="N46" i="12"/>
  <c r="J46" i="12"/>
  <c r="A31" i="12"/>
  <c r="T30" i="12"/>
  <c r="S30" i="12"/>
  <c r="R30" i="12"/>
  <c r="Q30" i="12"/>
  <c r="P30" i="12"/>
  <c r="O30" i="12"/>
  <c r="N30" i="12"/>
  <c r="M30" i="12"/>
  <c r="L30" i="12"/>
  <c r="K30" i="12"/>
  <c r="J30" i="12"/>
  <c r="I30" i="12"/>
  <c r="H30" i="12"/>
  <c r="G30" i="12"/>
  <c r="F30" i="12"/>
  <c r="E30" i="12"/>
  <c r="D30" i="12"/>
  <c r="C30" i="12"/>
  <c r="B30" i="12"/>
  <c r="U29" i="12"/>
  <c r="U28" i="12"/>
  <c r="U27" i="12"/>
  <c r="U26" i="12"/>
  <c r="U25" i="12"/>
  <c r="U24" i="12"/>
  <c r="U40" i="12" s="1"/>
  <c r="U23" i="12"/>
  <c r="U22" i="12"/>
  <c r="U21" i="12"/>
  <c r="U20" i="12"/>
  <c r="C7" i="13" s="1"/>
  <c r="U19" i="12"/>
  <c r="U18" i="12"/>
  <c r="T15" i="12"/>
  <c r="S15" i="12"/>
  <c r="S46" i="12" s="1"/>
  <c r="R15" i="12"/>
  <c r="R46" i="12" s="1"/>
  <c r="Q15" i="12"/>
  <c r="Q46" i="12" s="1"/>
  <c r="P15" i="12"/>
  <c r="P46" i="12" s="1"/>
  <c r="O15" i="12"/>
  <c r="O46" i="12" s="1"/>
  <c r="N15" i="12"/>
  <c r="M15" i="12"/>
  <c r="M46" i="12" s="1"/>
  <c r="L15" i="12"/>
  <c r="L46" i="12" s="1"/>
  <c r="K15" i="12"/>
  <c r="K46" i="12" s="1"/>
  <c r="J15" i="12"/>
  <c r="I15" i="12"/>
  <c r="I46" i="12" s="1"/>
  <c r="H15" i="12"/>
  <c r="H46" i="12" s="1"/>
  <c r="G15" i="12"/>
  <c r="G46" i="12" s="1"/>
  <c r="F15" i="12"/>
  <c r="F46" i="12" s="1"/>
  <c r="E15" i="12"/>
  <c r="E46" i="12" s="1"/>
  <c r="D15" i="12"/>
  <c r="D46" i="12" s="1"/>
  <c r="C15" i="12"/>
  <c r="C46" i="12" s="1"/>
  <c r="B15" i="12"/>
  <c r="B46" i="12" s="1"/>
  <c r="U14" i="12"/>
  <c r="B16" i="13" s="1"/>
  <c r="U13" i="12"/>
  <c r="B15" i="13" s="1"/>
  <c r="U12" i="12"/>
  <c r="B14" i="13" s="1"/>
  <c r="U11" i="12"/>
  <c r="B13" i="13" s="1"/>
  <c r="U10" i="12"/>
  <c r="B12" i="13" s="1"/>
  <c r="U9" i="12"/>
  <c r="B11" i="13" s="1"/>
  <c r="U8" i="12"/>
  <c r="B10" i="13" s="1"/>
  <c r="U7" i="12"/>
  <c r="B9" i="13" s="1"/>
  <c r="U6" i="12"/>
  <c r="B8" i="13" s="1"/>
  <c r="U5" i="12"/>
  <c r="B7" i="13" s="1"/>
  <c r="U4" i="12"/>
  <c r="B6" i="13" s="1"/>
  <c r="U3" i="12"/>
  <c r="B5" i="13" s="1"/>
  <c r="E5" i="8"/>
  <c r="H23" i="8"/>
  <c r="I23" i="8"/>
  <c r="H24" i="8"/>
  <c r="I24" i="8"/>
  <c r="H25" i="8"/>
  <c r="I25" i="8"/>
  <c r="H26" i="8"/>
  <c r="I26" i="8"/>
  <c r="H27" i="8"/>
  <c r="I27" i="8"/>
  <c r="H28" i="8"/>
  <c r="I28" i="8"/>
  <c r="H29" i="8"/>
  <c r="I29" i="8"/>
  <c r="H30" i="8"/>
  <c r="I30" i="8"/>
  <c r="H31" i="8"/>
  <c r="I31" i="8"/>
  <c r="H32" i="8"/>
  <c r="I32" i="8"/>
  <c r="I22" i="8"/>
  <c r="I21" i="8"/>
  <c r="H22" i="8"/>
  <c r="H21" i="8"/>
  <c r="E23" i="8"/>
  <c r="F23" i="8"/>
  <c r="E24" i="8"/>
  <c r="F24" i="8"/>
  <c r="E25" i="8"/>
  <c r="F25" i="8"/>
  <c r="E26" i="8"/>
  <c r="F26" i="8"/>
  <c r="E27" i="8"/>
  <c r="F27" i="8"/>
  <c r="E28" i="8"/>
  <c r="F28" i="8"/>
  <c r="E29" i="8"/>
  <c r="F29" i="8"/>
  <c r="E30" i="8"/>
  <c r="F30" i="8"/>
  <c r="E31" i="8"/>
  <c r="F31" i="8"/>
  <c r="E32" i="8"/>
  <c r="F32" i="8"/>
  <c r="F22" i="8"/>
  <c r="F21" i="8"/>
  <c r="E22" i="8"/>
  <c r="E21" i="8"/>
  <c r="B23" i="8"/>
  <c r="C23" i="8"/>
  <c r="B24" i="8"/>
  <c r="C24" i="8"/>
  <c r="B25" i="8"/>
  <c r="C25" i="8"/>
  <c r="B26" i="8"/>
  <c r="C26" i="8"/>
  <c r="B27" i="8"/>
  <c r="C27" i="8"/>
  <c r="B28" i="8"/>
  <c r="C28" i="8"/>
  <c r="B29" i="8"/>
  <c r="C29" i="8"/>
  <c r="B30" i="8"/>
  <c r="C30" i="8"/>
  <c r="B31" i="8"/>
  <c r="C31" i="8"/>
  <c r="B32" i="8"/>
  <c r="C32" i="8"/>
  <c r="C22" i="8"/>
  <c r="C21" i="8"/>
  <c r="B22" i="8"/>
  <c r="B21" i="8"/>
  <c r="H7" i="8"/>
  <c r="I7" i="8"/>
  <c r="H8" i="8"/>
  <c r="I8" i="8"/>
  <c r="H9" i="8"/>
  <c r="I9" i="8"/>
  <c r="H10" i="8"/>
  <c r="I10" i="8"/>
  <c r="H11" i="8"/>
  <c r="I11" i="8"/>
  <c r="H12" i="8"/>
  <c r="I12" i="8"/>
  <c r="H13" i="8"/>
  <c r="I13" i="8"/>
  <c r="H14" i="8"/>
  <c r="I14" i="8"/>
  <c r="H15" i="8"/>
  <c r="I15" i="8"/>
  <c r="H16" i="8"/>
  <c r="I16" i="8"/>
  <c r="I6" i="8"/>
  <c r="I5" i="8"/>
  <c r="H6" i="8"/>
  <c r="H5" i="8"/>
  <c r="E7" i="8"/>
  <c r="F7" i="8"/>
  <c r="E8" i="8"/>
  <c r="F8" i="8"/>
  <c r="E9" i="8"/>
  <c r="F9" i="8"/>
  <c r="E10" i="8"/>
  <c r="F10" i="8"/>
  <c r="E11" i="8"/>
  <c r="F11" i="8"/>
  <c r="E12" i="8"/>
  <c r="F12" i="8"/>
  <c r="E13" i="8"/>
  <c r="F13" i="8"/>
  <c r="E14" i="8"/>
  <c r="F14" i="8"/>
  <c r="E15" i="8"/>
  <c r="F15" i="8"/>
  <c r="E16" i="8"/>
  <c r="F16" i="8"/>
  <c r="F6" i="8"/>
  <c r="F5" i="8"/>
  <c r="E6" i="8"/>
  <c r="A46" i="6"/>
  <c r="A31" i="6"/>
  <c r="C41" i="6"/>
  <c r="D41" i="6"/>
  <c r="E41" i="6"/>
  <c r="F41" i="6"/>
  <c r="G41" i="6"/>
  <c r="H41" i="6"/>
  <c r="I41" i="6"/>
  <c r="J41" i="6"/>
  <c r="K41" i="6"/>
  <c r="L41" i="6"/>
  <c r="M41" i="6"/>
  <c r="N41" i="6"/>
  <c r="O41" i="6"/>
  <c r="P41" i="6"/>
  <c r="Q41" i="6"/>
  <c r="R41" i="6"/>
  <c r="S41" i="6"/>
  <c r="T41" i="6"/>
  <c r="C42" i="6"/>
  <c r="D42" i="6"/>
  <c r="E42" i="6"/>
  <c r="F42" i="6"/>
  <c r="G42" i="6"/>
  <c r="H42" i="6"/>
  <c r="I42" i="6"/>
  <c r="J42" i="6"/>
  <c r="K42" i="6"/>
  <c r="L42" i="6"/>
  <c r="M42" i="6"/>
  <c r="N42" i="6"/>
  <c r="O42" i="6"/>
  <c r="P42" i="6"/>
  <c r="Q42" i="6"/>
  <c r="R42" i="6"/>
  <c r="S42" i="6"/>
  <c r="T42" i="6"/>
  <c r="C43" i="6"/>
  <c r="D43" i="6"/>
  <c r="E43" i="6"/>
  <c r="F43" i="6"/>
  <c r="G43" i="6"/>
  <c r="H43" i="6"/>
  <c r="I43" i="6"/>
  <c r="J43" i="6"/>
  <c r="K43" i="6"/>
  <c r="L43" i="6"/>
  <c r="M43" i="6"/>
  <c r="N43" i="6"/>
  <c r="O43" i="6"/>
  <c r="P43" i="6"/>
  <c r="Q43" i="6"/>
  <c r="R43" i="6"/>
  <c r="S43" i="6"/>
  <c r="T43" i="6"/>
  <c r="C44" i="6"/>
  <c r="D44" i="6"/>
  <c r="E44" i="6"/>
  <c r="F44" i="6"/>
  <c r="G44" i="6"/>
  <c r="H44" i="6"/>
  <c r="I44" i="6"/>
  <c r="J44" i="6"/>
  <c r="K44" i="6"/>
  <c r="L44" i="6"/>
  <c r="M44" i="6"/>
  <c r="N44" i="6"/>
  <c r="O44" i="6"/>
  <c r="P44" i="6"/>
  <c r="Q44" i="6"/>
  <c r="R44" i="6"/>
  <c r="S44" i="6"/>
  <c r="T44" i="6"/>
  <c r="C45" i="6"/>
  <c r="D45" i="6"/>
  <c r="E45" i="6"/>
  <c r="F45" i="6"/>
  <c r="G45" i="6"/>
  <c r="H45" i="6"/>
  <c r="I45" i="6"/>
  <c r="J45" i="6"/>
  <c r="K45" i="6"/>
  <c r="L45" i="6"/>
  <c r="M45" i="6"/>
  <c r="N45" i="6"/>
  <c r="O45" i="6"/>
  <c r="P45" i="6"/>
  <c r="Q45" i="6"/>
  <c r="R45" i="6"/>
  <c r="S45" i="6"/>
  <c r="T45" i="6"/>
  <c r="B45" i="6"/>
  <c r="B44" i="6"/>
  <c r="B43" i="6"/>
  <c r="B42" i="6"/>
  <c r="U20" i="6"/>
  <c r="C7" i="8" s="1"/>
  <c r="U21" i="6"/>
  <c r="U22" i="6"/>
  <c r="C9" i="8" s="1"/>
  <c r="U23" i="6"/>
  <c r="C10" i="8" s="1"/>
  <c r="U24" i="6"/>
  <c r="U25" i="6"/>
  <c r="C12" i="8" s="1"/>
  <c r="U26" i="6"/>
  <c r="C13" i="8" s="1"/>
  <c r="U27" i="6"/>
  <c r="U28" i="6"/>
  <c r="C15" i="8" s="1"/>
  <c r="U29" i="6"/>
  <c r="C16" i="8" s="1"/>
  <c r="U19" i="6"/>
  <c r="C6" i="8" s="1"/>
  <c r="U18" i="6"/>
  <c r="U5" i="6"/>
  <c r="B7" i="8" s="1"/>
  <c r="U6" i="6"/>
  <c r="B8" i="8" s="1"/>
  <c r="U7" i="6"/>
  <c r="B9" i="8" s="1"/>
  <c r="U8" i="6"/>
  <c r="B10" i="8" s="1"/>
  <c r="U9" i="6"/>
  <c r="B11" i="8" s="1"/>
  <c r="U10" i="6"/>
  <c r="B12" i="8" s="1"/>
  <c r="U11" i="6"/>
  <c r="B13" i="8" s="1"/>
  <c r="U12" i="6"/>
  <c r="B14" i="8" s="1"/>
  <c r="U13" i="6"/>
  <c r="B15" i="8" s="1"/>
  <c r="U14" i="6"/>
  <c r="B16" i="8" s="1"/>
  <c r="U4" i="6"/>
  <c r="B6" i="8" s="1"/>
  <c r="U3" i="6"/>
  <c r="B5" i="8" s="1"/>
  <c r="U37" i="12" l="1"/>
  <c r="U41" i="12"/>
  <c r="U39" i="12"/>
  <c r="U42" i="12"/>
  <c r="U43" i="12"/>
  <c r="U44" i="12"/>
  <c r="U45" i="12"/>
  <c r="C5" i="13"/>
  <c r="U31" i="12"/>
  <c r="U35" i="12"/>
  <c r="C33" i="13"/>
  <c r="H17" i="13"/>
  <c r="I17" i="13"/>
  <c r="E17" i="13"/>
  <c r="B33" i="13"/>
  <c r="F17" i="13"/>
  <c r="E33" i="13"/>
  <c r="F33" i="13"/>
  <c r="B17" i="13"/>
  <c r="U31" i="6"/>
  <c r="F17" i="8"/>
  <c r="I17" i="8"/>
  <c r="C33" i="8"/>
  <c r="F33" i="8"/>
  <c r="I33" i="8"/>
  <c r="H17" i="8"/>
  <c r="B33" i="8"/>
  <c r="E33" i="8"/>
  <c r="H33" i="8"/>
  <c r="E17" i="8"/>
  <c r="B17" i="8"/>
  <c r="G12" i="8"/>
  <c r="J8" i="8"/>
  <c r="D28" i="8"/>
  <c r="D12" i="8"/>
  <c r="D7" i="8"/>
  <c r="J16" i="8"/>
  <c r="J12" i="8"/>
  <c r="D24" i="8"/>
  <c r="G12" i="13"/>
  <c r="G7" i="13"/>
  <c r="G5" i="13"/>
  <c r="G25" i="13"/>
  <c r="G27" i="13"/>
  <c r="G14" i="13"/>
  <c r="D21" i="13"/>
  <c r="G15" i="13"/>
  <c r="G26" i="13"/>
  <c r="G30" i="13"/>
  <c r="J16" i="13"/>
  <c r="G22" i="13"/>
  <c r="U42" i="6"/>
  <c r="C14" i="8"/>
  <c r="D14" i="8" s="1"/>
  <c r="C11" i="8"/>
  <c r="D11" i="8" s="1"/>
  <c r="D10" i="8"/>
  <c r="U43" i="6"/>
  <c r="D13" i="8"/>
  <c r="D9" i="8"/>
  <c r="C8" i="8"/>
  <c r="D8" i="8" s="1"/>
  <c r="D6" i="8"/>
  <c r="C5" i="8"/>
  <c r="J6" i="8"/>
  <c r="G26" i="8"/>
  <c r="G25" i="8"/>
  <c r="G7" i="8"/>
  <c r="J7" i="8"/>
  <c r="D31" i="8"/>
  <c r="G31" i="8"/>
  <c r="G23" i="8"/>
  <c r="J10" i="8"/>
  <c r="D22" i="8"/>
  <c r="J22" i="8"/>
  <c r="D30" i="8"/>
  <c r="G9" i="8"/>
  <c r="J14" i="8"/>
  <c r="D26" i="8"/>
  <c r="G30" i="8"/>
  <c r="G10" i="8"/>
  <c r="C14" i="13"/>
  <c r="D14" i="13" s="1"/>
  <c r="D5" i="13"/>
  <c r="G10" i="13"/>
  <c r="G9" i="13"/>
  <c r="G13" i="13"/>
  <c r="G8" i="13"/>
  <c r="D24" i="13"/>
  <c r="D28" i="13"/>
  <c r="D32" i="13"/>
  <c r="J7" i="13"/>
  <c r="J11" i="13"/>
  <c r="C8" i="13"/>
  <c r="D8" i="13" s="1"/>
  <c r="C10" i="13"/>
  <c r="D10" i="13" s="1"/>
  <c r="C12" i="13"/>
  <c r="D12" i="13" s="1"/>
  <c r="C16" i="13"/>
  <c r="D16" i="13" s="1"/>
  <c r="U30" i="12"/>
  <c r="U36" i="12"/>
  <c r="G6" i="13"/>
  <c r="G16" i="13"/>
  <c r="G24" i="13"/>
  <c r="G28" i="13"/>
  <c r="G32" i="13"/>
  <c r="J12" i="13"/>
  <c r="C9" i="13"/>
  <c r="D9" i="13" s="1"/>
  <c r="C11" i="13"/>
  <c r="D11" i="13" s="1"/>
  <c r="D25" i="13"/>
  <c r="D29" i="13"/>
  <c r="U15" i="12"/>
  <c r="C13" i="13"/>
  <c r="D13" i="13" s="1"/>
  <c r="C15" i="13"/>
  <c r="D15" i="13" s="1"/>
  <c r="G11" i="13"/>
  <c r="G21" i="13"/>
  <c r="G23" i="13"/>
  <c r="G29" i="13"/>
  <c r="G31" i="13"/>
  <c r="U34" i="12"/>
  <c r="C6" i="13"/>
  <c r="D16" i="8"/>
  <c r="G16" i="8"/>
  <c r="G8" i="8"/>
  <c r="D32" i="8"/>
  <c r="G32" i="8"/>
  <c r="G28" i="8"/>
  <c r="G24" i="8"/>
  <c r="J32" i="8"/>
  <c r="J28" i="8"/>
  <c r="J24" i="8"/>
  <c r="G11" i="8"/>
  <c r="J15" i="8"/>
  <c r="J11" i="8"/>
  <c r="D23" i="8"/>
  <c r="G27" i="8"/>
  <c r="J27" i="8"/>
  <c r="J23" i="8"/>
  <c r="J31" i="8"/>
  <c r="D21" i="8"/>
  <c r="U45" i="6"/>
  <c r="G6" i="8"/>
  <c r="D27" i="8"/>
  <c r="U44" i="6"/>
  <c r="J30" i="8"/>
  <c r="J26" i="8"/>
  <c r="J13" i="8"/>
  <c r="J9" i="8"/>
  <c r="D25" i="8"/>
  <c r="G29" i="8"/>
  <c r="J25" i="8"/>
  <c r="G15" i="8"/>
  <c r="E20" i="8"/>
  <c r="D15" i="8"/>
  <c r="G13" i="8"/>
  <c r="D29" i="8"/>
  <c r="J29" i="8"/>
  <c r="G4" i="8"/>
  <c r="J4" i="8"/>
  <c r="I4" i="8"/>
  <c r="E4" i="8"/>
  <c r="B20" i="8"/>
  <c r="D20" i="8"/>
  <c r="I20" i="8"/>
  <c r="C20" i="8"/>
  <c r="F4" i="8"/>
  <c r="G20" i="8"/>
  <c r="J4" i="13"/>
  <c r="E4" i="13"/>
  <c r="G4" i="13"/>
  <c r="D20" i="13"/>
  <c r="I4" i="13"/>
  <c r="C20" i="13"/>
  <c r="F4" i="13"/>
  <c r="B20" i="13"/>
  <c r="E20" i="13"/>
  <c r="J13" i="13"/>
  <c r="J15" i="13"/>
  <c r="J5" i="13"/>
  <c r="J8" i="13"/>
  <c r="J9" i="13"/>
  <c r="D7" i="13"/>
  <c r="D22" i="13"/>
  <c r="D26" i="13"/>
  <c r="D30" i="13"/>
  <c r="D23" i="13"/>
  <c r="D27" i="13"/>
  <c r="D31" i="13"/>
  <c r="J6" i="13"/>
  <c r="J10" i="13"/>
  <c r="J14" i="13"/>
  <c r="U38" i="12"/>
  <c r="J21" i="8"/>
  <c r="G21" i="8"/>
  <c r="G22" i="8"/>
  <c r="J5" i="8"/>
  <c r="G14" i="8"/>
  <c r="G5" i="8"/>
  <c r="U46" i="12" l="1"/>
  <c r="C17" i="13"/>
  <c r="D17" i="13" s="1"/>
  <c r="D5" i="8"/>
  <c r="C17" i="8"/>
  <c r="D33" i="13"/>
  <c r="G17" i="13"/>
  <c r="D6" i="13"/>
  <c r="J17" i="13"/>
  <c r="G33" i="13"/>
  <c r="J33" i="8" l="1"/>
  <c r="G33" i="8"/>
  <c r="D33" i="8"/>
  <c r="J17" i="8"/>
  <c r="G17" i="8"/>
  <c r="D17" i="8"/>
  <c r="U41" i="6"/>
  <c r="B41" i="6"/>
  <c r="U40" i="6" l="1"/>
  <c r="T40" i="6"/>
  <c r="S40" i="6"/>
  <c r="R40" i="6"/>
  <c r="Q40" i="6"/>
  <c r="P40" i="6"/>
  <c r="O40" i="6"/>
  <c r="N40" i="6"/>
  <c r="M40" i="6"/>
  <c r="L40" i="6"/>
  <c r="K40" i="6"/>
  <c r="J40" i="6"/>
  <c r="I40" i="6"/>
  <c r="H40" i="6"/>
  <c r="G40" i="6"/>
  <c r="F40" i="6"/>
  <c r="E40" i="6"/>
  <c r="D40" i="6"/>
  <c r="C40" i="6"/>
  <c r="B40" i="6"/>
  <c r="U39" i="6"/>
  <c r="T39" i="6"/>
  <c r="S39" i="6"/>
  <c r="R39" i="6"/>
  <c r="Q39" i="6"/>
  <c r="P39" i="6"/>
  <c r="O39" i="6"/>
  <c r="N39" i="6"/>
  <c r="M39" i="6"/>
  <c r="L39" i="6"/>
  <c r="K39" i="6"/>
  <c r="J39" i="6"/>
  <c r="I39" i="6"/>
  <c r="H39" i="6"/>
  <c r="G39" i="6"/>
  <c r="F39" i="6"/>
  <c r="E39" i="6"/>
  <c r="D39" i="6"/>
  <c r="C39" i="6"/>
  <c r="B39" i="6"/>
  <c r="U38" i="6"/>
  <c r="T38" i="6"/>
  <c r="S38" i="6"/>
  <c r="R38" i="6"/>
  <c r="Q38" i="6"/>
  <c r="P38" i="6"/>
  <c r="O38" i="6"/>
  <c r="N38" i="6"/>
  <c r="M38" i="6"/>
  <c r="L38" i="6"/>
  <c r="K38" i="6"/>
  <c r="J38" i="6"/>
  <c r="I38" i="6"/>
  <c r="H38" i="6"/>
  <c r="G38" i="6"/>
  <c r="F38" i="6"/>
  <c r="E38" i="6"/>
  <c r="D38" i="6"/>
  <c r="C38" i="6"/>
  <c r="B38" i="6"/>
  <c r="U37" i="6"/>
  <c r="T37" i="6"/>
  <c r="S37" i="6"/>
  <c r="R37" i="6"/>
  <c r="Q37" i="6"/>
  <c r="P37" i="6"/>
  <c r="O37" i="6"/>
  <c r="N37" i="6"/>
  <c r="M37" i="6"/>
  <c r="L37" i="6"/>
  <c r="K37" i="6"/>
  <c r="J37" i="6"/>
  <c r="I37" i="6"/>
  <c r="H37" i="6"/>
  <c r="G37" i="6"/>
  <c r="F37" i="6"/>
  <c r="E37" i="6"/>
  <c r="D37" i="6"/>
  <c r="C37" i="6"/>
  <c r="B37" i="6"/>
  <c r="U36" i="6"/>
  <c r="T36" i="6"/>
  <c r="S36" i="6"/>
  <c r="R36" i="6"/>
  <c r="Q36" i="6"/>
  <c r="P36" i="6"/>
  <c r="O36" i="6"/>
  <c r="N36" i="6"/>
  <c r="M36" i="6"/>
  <c r="L36" i="6"/>
  <c r="K36" i="6"/>
  <c r="J36" i="6"/>
  <c r="I36" i="6"/>
  <c r="H36" i="6"/>
  <c r="G36" i="6"/>
  <c r="F36" i="6"/>
  <c r="E36" i="6"/>
  <c r="D36" i="6"/>
  <c r="C36" i="6"/>
  <c r="B36" i="6"/>
  <c r="U35" i="6"/>
  <c r="T35" i="6"/>
  <c r="S35" i="6"/>
  <c r="R35" i="6"/>
  <c r="Q35" i="6"/>
  <c r="P35" i="6"/>
  <c r="O35" i="6"/>
  <c r="N35" i="6"/>
  <c r="M35" i="6"/>
  <c r="L35" i="6"/>
  <c r="K35" i="6"/>
  <c r="J35" i="6"/>
  <c r="I35" i="6"/>
  <c r="H35" i="6"/>
  <c r="G35" i="6"/>
  <c r="F35" i="6"/>
  <c r="E35" i="6"/>
  <c r="D35" i="6"/>
  <c r="C35" i="6"/>
  <c r="B35" i="6"/>
  <c r="U34" i="6"/>
  <c r="T34" i="6"/>
  <c r="S34" i="6"/>
  <c r="R34" i="6"/>
  <c r="Q34" i="6"/>
  <c r="P34" i="6"/>
  <c r="O34" i="6"/>
  <c r="N34" i="6"/>
  <c r="M34" i="6"/>
  <c r="L34" i="6"/>
  <c r="K34" i="6"/>
  <c r="J34" i="6"/>
  <c r="I34" i="6"/>
  <c r="H34" i="6"/>
  <c r="G34" i="6"/>
  <c r="F34" i="6"/>
  <c r="E34" i="6"/>
  <c r="D34" i="6"/>
  <c r="C34" i="6"/>
  <c r="R33" i="6"/>
  <c r="S33" i="6"/>
  <c r="T33" i="6"/>
  <c r="U33" i="6"/>
  <c r="T30" i="6" l="1"/>
  <c r="S30" i="6"/>
  <c r="R30" i="6"/>
  <c r="Q30" i="6"/>
  <c r="P30" i="6"/>
  <c r="O30" i="6"/>
  <c r="N30" i="6"/>
  <c r="M30" i="6"/>
  <c r="L30" i="6"/>
  <c r="K30" i="6"/>
  <c r="J30" i="6"/>
  <c r="I30" i="6"/>
  <c r="H30" i="6"/>
  <c r="G30" i="6"/>
  <c r="F30" i="6"/>
  <c r="E30" i="6"/>
  <c r="D30" i="6"/>
  <c r="C30" i="6"/>
  <c r="B30" i="6"/>
  <c r="U30" i="6"/>
  <c r="U15" i="6"/>
  <c r="U46" i="6" s="1"/>
  <c r="T15" i="6"/>
  <c r="T46" i="6" s="1"/>
  <c r="S15" i="6"/>
  <c r="S46" i="6" s="1"/>
  <c r="R15" i="6"/>
  <c r="R46" i="6" s="1"/>
  <c r="Q15" i="6"/>
  <c r="Q46" i="6" s="1"/>
  <c r="P15" i="6"/>
  <c r="P46" i="6" s="1"/>
  <c r="O15" i="6"/>
  <c r="O46" i="6" s="1"/>
  <c r="N15" i="6"/>
  <c r="N46" i="6" s="1"/>
  <c r="M15" i="6"/>
  <c r="M46" i="6" s="1"/>
  <c r="L15" i="6"/>
  <c r="L46" i="6" s="1"/>
  <c r="K15" i="6"/>
  <c r="K46" i="6" s="1"/>
  <c r="J15" i="6"/>
  <c r="J46" i="6" s="1"/>
  <c r="I15" i="6"/>
  <c r="I46" i="6" s="1"/>
  <c r="H15" i="6"/>
  <c r="H46" i="6" s="1"/>
  <c r="G15" i="6"/>
  <c r="G46" i="6" s="1"/>
  <c r="F15" i="6"/>
  <c r="F46" i="6" s="1"/>
  <c r="E15" i="6"/>
  <c r="E46" i="6" s="1"/>
  <c r="D15" i="6"/>
  <c r="D46" i="6" s="1"/>
  <c r="C15" i="6"/>
  <c r="C46" i="6" s="1"/>
  <c r="B15" i="6"/>
  <c r="B46" i="6" s="1"/>
  <c r="B34" i="6" l="1"/>
  <c r="Q33" i="6"/>
  <c r="P33" i="6"/>
  <c r="O33" i="6"/>
  <c r="N33" i="6"/>
  <c r="M33" i="6"/>
  <c r="L33" i="6"/>
  <c r="K33" i="6"/>
  <c r="J33" i="6"/>
  <c r="I33" i="6"/>
  <c r="H33" i="6"/>
  <c r="G33" i="6"/>
  <c r="F33" i="6"/>
  <c r="E33" i="6"/>
  <c r="D33" i="6"/>
  <c r="C33" i="6"/>
  <c r="B33" i="6"/>
</calcChain>
</file>

<file path=xl/sharedStrings.xml><?xml version="1.0" encoding="utf-8"?>
<sst xmlns="http://schemas.openxmlformats.org/spreadsheetml/2006/main" count="315" uniqueCount="66">
  <si>
    <t>Σύνολο</t>
  </si>
  <si>
    <t>Ιανουάριος</t>
  </si>
  <si>
    <t>Φεβρουάριος</t>
  </si>
  <si>
    <t>Μάρτιος</t>
  </si>
  <si>
    <t>Απρίλιος</t>
  </si>
  <si>
    <t>Μάιος</t>
  </si>
  <si>
    <t>Ιούνιος</t>
  </si>
  <si>
    <t>Ιούλιος</t>
  </si>
  <si>
    <t>Αύγουστος</t>
  </si>
  <si>
    <t>Σεπτέμβριος</t>
  </si>
  <si>
    <t>Οκτώβριος</t>
  </si>
  <si>
    <t>Νοέμβριος</t>
  </si>
  <si>
    <t>Δεκέμβριος</t>
  </si>
  <si>
    <t xml:space="preserve">Tρέχον έτος </t>
  </si>
  <si>
    <t>Βλ. Παράρτημα</t>
  </si>
  <si>
    <t>Αθήνα</t>
  </si>
  <si>
    <t>Θεσσαλονίκη</t>
  </si>
  <si>
    <t>Ρόδος</t>
  </si>
  <si>
    <t>Κως</t>
  </si>
  <si>
    <t>Kάρπαθος</t>
  </si>
  <si>
    <t>Ηράκλειο</t>
  </si>
  <si>
    <t xml:space="preserve">Χανιά </t>
  </si>
  <si>
    <t>Κέρκυρα</t>
  </si>
  <si>
    <t>Ζάκυνθος</t>
  </si>
  <si>
    <t>Κεφαλονιά</t>
  </si>
  <si>
    <t xml:space="preserve">Άκτιο </t>
  </si>
  <si>
    <t>Μύκονος</t>
  </si>
  <si>
    <t>Σαντορίνη</t>
  </si>
  <si>
    <t>Άραξος</t>
  </si>
  <si>
    <t>Καλαμάτα</t>
  </si>
  <si>
    <t>Σάμος</t>
  </si>
  <si>
    <t>Σκιάθος</t>
  </si>
  <si>
    <t>Καβάλα</t>
  </si>
  <si>
    <t>Μυτιλήνη</t>
  </si>
  <si>
    <t>Πηγή: Υπηρεσία Πολιτικής Αεροπορίας (ΥΠΑ)  και Διεθνής  Αερολιμένας Αθηνών (ΔΑΑ) - Επεξεργασία: INSETE Intelligence</t>
  </si>
  <si>
    <t>Πάρος</t>
  </si>
  <si>
    <t>Περιφερειακά αεροδρόμια</t>
  </si>
  <si>
    <t>Δωδεκάνησα</t>
  </si>
  <si>
    <t>Πίνακας 2. Διεθνείς αεροπορικές αφίξεις ανά γεωγραφική ενότητα</t>
  </si>
  <si>
    <t>Κυκλάδες</t>
  </si>
  <si>
    <t>Κρήτη</t>
  </si>
  <si>
    <t>Ιόνια Νησιά</t>
  </si>
  <si>
    <t>Πελοπόννησος</t>
  </si>
  <si>
    <t>Γεωγραφική ενότητα</t>
  </si>
  <si>
    <t>Πίνακας 4. Αεροπορικές αφίξεις εσωτερικού ανά γεωγραφική ενότητα</t>
  </si>
  <si>
    <t>Πίνακας 1. Διεθνείς αεροπορικές αφίξεις στα κυριότερα αεροδρόμια, Δεκέμβριος 2025</t>
  </si>
  <si>
    <t>Δ2025/24</t>
  </si>
  <si>
    <t>Πίνακας 3. Αεροπορικές αφίξεις εσωτερικού στα κυριότερα αεροδρόμια, Δεκέμβριος 2025</t>
  </si>
  <si>
    <t xml:space="preserve">Πίνακας 5. Αφίξεις σε χιλιάδες </t>
  </si>
  <si>
    <t>Χώρες ΕΕ-27</t>
  </si>
  <si>
    <t>Χώρες 
Ζώνης Ευρώ</t>
  </si>
  <si>
    <t>εκ των οποίων</t>
  </si>
  <si>
    <t>Χώρες εκτός Ζώνης Ευρώ</t>
  </si>
  <si>
    <t>Λοιπές Χώρες</t>
  </si>
  <si>
    <t>Σύνολο 
Έρ. Συνόρων</t>
  </si>
  <si>
    <t>Γαλλία</t>
  </si>
  <si>
    <t>Γερμανία</t>
  </si>
  <si>
    <t>Ιταλία</t>
  </si>
  <si>
    <t>Λοιπές</t>
  </si>
  <si>
    <t>Ην. Βασίλειο</t>
  </si>
  <si>
    <t>ΗΠΑ</t>
  </si>
  <si>
    <t>Ρωσία</t>
  </si>
  <si>
    <t>Δ2025/2024</t>
  </si>
  <si>
    <t>Πηγή:  Τράπεζα της Ελλάδας - Επεξεργασία στοιχείων: INSETE Intelligence</t>
  </si>
  <si>
    <t>Πίνακας 6. Εισπράξεις σε εκατομμύρια €</t>
  </si>
  <si>
    <t>Κρουαζιέρες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</si>
</sst>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charset val="161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161"/>
    </font>
    <font>
      <sz val="8"/>
      <name val="Calibri"/>
      <family val="2"/>
      <scheme val="minor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2060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0"/>
      <name val="Verdana"/>
      <family val="2"/>
      <charset val="161"/>
    </font>
    <font>
      <sz val="8"/>
      <color theme="3" tint="-0.499984740745262"/>
      <name val="Verdana"/>
      <family val="2"/>
      <charset val="161"/>
    </font>
    <font>
      <b/>
      <sz val="8"/>
      <color theme="3" tint="-0.499984740745262"/>
      <name val="Verdana"/>
      <family val="2"/>
      <charset val="161"/>
    </font>
    <font>
      <sz val="8"/>
      <color theme="4" tint="0.39997558519241921"/>
      <name val="Verdana"/>
      <family val="2"/>
      <charset val="161"/>
    </font>
    <font>
      <b/>
      <sz val="9"/>
      <color theme="1"/>
      <name val="Verdana"/>
      <family val="2"/>
      <charset val="161"/>
    </font>
    <font>
      <sz val="9"/>
      <color theme="1"/>
      <name val="Arial"/>
      <family val="2"/>
      <charset val="161"/>
    </font>
    <font>
      <b/>
      <sz val="9"/>
      <color theme="0"/>
      <name val="Verdana"/>
      <family val="2"/>
      <charset val="161"/>
    </font>
    <font>
      <sz val="9"/>
      <color theme="3" tint="-0.499984740745262"/>
      <name val="Verdana"/>
      <family val="2"/>
      <charset val="161"/>
    </font>
    <font>
      <b/>
      <sz val="9"/>
      <color theme="3" tint="-0.499984740745262"/>
      <name val="Verdana"/>
      <family val="2"/>
      <charset val="161"/>
    </font>
    <font>
      <b/>
      <sz val="9"/>
      <color theme="1"/>
      <name val="Arial"/>
      <family val="2"/>
      <charset val="161"/>
    </font>
    <font>
      <u/>
      <sz val="10"/>
      <color theme="1"/>
      <name val="Arial"/>
      <family val="2"/>
    </font>
    <font>
      <u/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b/>
      <sz val="8"/>
      <color theme="3" tint="-0.499984740745262"/>
      <name val="Verdana"/>
      <family val="2"/>
    </font>
    <font>
      <b/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C6EFCE"/>
      </patternFill>
    </fill>
    <fill>
      <patternFill patternType="solid">
        <fgColor theme="4" tint="-0.499984740745262"/>
        <bgColor theme="4"/>
      </patternFill>
    </fill>
    <fill>
      <patternFill patternType="solid">
        <fgColor theme="4" tint="-0.249977111117893"/>
        <bgColor theme="4"/>
      </patternFill>
    </fill>
  </fills>
  <borders count="7">
    <border>
      <left/>
      <right/>
      <top/>
      <bottom/>
      <diagonal/>
    </border>
    <border>
      <left style="thin">
        <color theme="4" tint="-0.249977111117893"/>
      </left>
      <right/>
      <top/>
      <bottom/>
      <diagonal/>
    </border>
    <border>
      <left/>
      <right style="thin">
        <color theme="4" tint="-0.249977111117893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theme="0" tint="-4.9989318521683403E-2"/>
      </bottom>
      <diagonal/>
    </border>
    <border>
      <left/>
      <right/>
      <top/>
      <bottom style="thin">
        <color theme="0"/>
      </bottom>
      <diagonal/>
    </border>
    <border>
      <left style="thin">
        <color theme="4" tint="-0.249977111117893"/>
      </left>
      <right/>
      <top/>
      <bottom style="thin">
        <color theme="4" tint="0.39997558519241921"/>
      </bottom>
      <diagonal/>
    </border>
  </borders>
  <cellStyleXfs count="6">
    <xf numFmtId="0" fontId="0" fillId="0" borderId="0"/>
    <xf numFmtId="9" fontId="2" fillId="0" borderId="0" applyFont="0" applyFill="0" applyBorder="0" applyAlignment="0" applyProtection="0"/>
    <xf numFmtId="0" fontId="2" fillId="0" borderId="0"/>
    <xf numFmtId="0" fontId="5" fillId="0" borderId="0"/>
    <xf numFmtId="0" fontId="1" fillId="0" borderId="0"/>
    <xf numFmtId="0" fontId="13" fillId="4" borderId="0" applyNumberFormat="0" applyBorder="0" applyAlignment="0" applyProtection="0"/>
  </cellStyleXfs>
  <cellXfs count="99">
    <xf numFmtId="0" fontId="0" fillId="0" borderId="0" xfId="0"/>
    <xf numFmtId="0" fontId="3" fillId="0" borderId="0" xfId="0" applyFont="1"/>
    <xf numFmtId="0" fontId="4" fillId="0" borderId="0" xfId="0" applyFont="1"/>
    <xf numFmtId="0" fontId="2" fillId="0" borderId="0" xfId="0" applyFont="1"/>
    <xf numFmtId="0" fontId="8" fillId="0" borderId="0" xfId="0" applyFont="1"/>
    <xf numFmtId="0" fontId="9" fillId="0" borderId="0" xfId="0" applyFont="1"/>
    <xf numFmtId="0" fontId="10" fillId="0" borderId="0" xfId="2" applyFont="1" applyAlignment="1">
      <alignment horizontal="left" readingOrder="1"/>
    </xf>
    <xf numFmtId="0" fontId="8" fillId="0" borderId="0" xfId="0" applyFont="1" applyAlignment="1">
      <alignment horizontal="center"/>
    </xf>
    <xf numFmtId="0" fontId="7" fillId="0" borderId="0" xfId="0" applyFont="1"/>
    <xf numFmtId="0" fontId="11" fillId="0" borderId="0" xfId="0" applyFont="1"/>
    <xf numFmtId="0" fontId="12" fillId="0" borderId="0" xfId="0" applyFont="1"/>
    <xf numFmtId="0" fontId="9" fillId="0" borderId="0" xfId="0" applyFont="1" applyAlignment="1">
      <alignment horizontal="center"/>
    </xf>
    <xf numFmtId="0" fontId="15" fillId="5" borderId="0" xfId="5" applyFont="1" applyFill="1" applyBorder="1" applyAlignment="1">
      <alignment horizontal="left" vertical="center"/>
    </xf>
    <xf numFmtId="0" fontId="15" fillId="6" borderId="1" xfId="5" applyFont="1" applyFill="1" applyBorder="1" applyAlignment="1">
      <alignment horizontal="center" vertical="center"/>
    </xf>
    <xf numFmtId="9" fontId="16" fillId="2" borderId="0" xfId="1" applyFont="1" applyFill="1" applyBorder="1" applyAlignment="1">
      <alignment vertical="center"/>
    </xf>
    <xf numFmtId="3" fontId="16" fillId="2" borderId="0" xfId="1" applyNumberFormat="1" applyFont="1" applyFill="1" applyBorder="1" applyAlignment="1">
      <alignment horizontal="center" vertical="center"/>
    </xf>
    <xf numFmtId="3" fontId="2" fillId="0" borderId="0" xfId="0" applyNumberFormat="1" applyFont="1"/>
    <xf numFmtId="9" fontId="16" fillId="0" borderId="0" xfId="1" applyFont="1" applyBorder="1" applyAlignment="1">
      <alignment vertical="center"/>
    </xf>
    <xf numFmtId="3" fontId="16" fillId="0" borderId="0" xfId="1" applyNumberFormat="1" applyFont="1" applyBorder="1" applyAlignment="1">
      <alignment horizontal="center" vertical="center"/>
    </xf>
    <xf numFmtId="1" fontId="2" fillId="0" borderId="0" xfId="0" applyNumberFormat="1" applyFont="1"/>
    <xf numFmtId="0" fontId="14" fillId="0" borderId="0" xfId="0" applyFont="1"/>
    <xf numFmtId="9" fontId="17" fillId="0" borderId="0" xfId="1" applyFont="1" applyBorder="1" applyAlignment="1">
      <alignment vertical="center"/>
    </xf>
    <xf numFmtId="3" fontId="17" fillId="0" borderId="0" xfId="1" applyNumberFormat="1" applyFont="1" applyBorder="1" applyAlignment="1">
      <alignment horizontal="center" vertical="center"/>
    </xf>
    <xf numFmtId="164" fontId="16" fillId="2" borderId="0" xfId="1" applyNumberFormat="1" applyFont="1" applyFill="1" applyBorder="1" applyAlignment="1">
      <alignment horizontal="center" vertical="center"/>
    </xf>
    <xf numFmtId="164" fontId="16" fillId="0" borderId="0" xfId="1" applyNumberFormat="1" applyFont="1" applyBorder="1" applyAlignment="1">
      <alignment horizontal="center" vertical="center"/>
    </xf>
    <xf numFmtId="164" fontId="9" fillId="0" borderId="0" xfId="1" applyNumberFormat="1" applyFont="1" applyFill="1" applyBorder="1" applyAlignment="1">
      <alignment horizontal="center"/>
    </xf>
    <xf numFmtId="0" fontId="18" fillId="0" borderId="0" xfId="2" applyFont="1" applyAlignment="1">
      <alignment horizontal="left" readingOrder="1"/>
    </xf>
    <xf numFmtId="0" fontId="11" fillId="0" borderId="0" xfId="0" applyFont="1" applyAlignment="1">
      <alignment horizontal="center"/>
    </xf>
    <xf numFmtId="0" fontId="15" fillId="5" borderId="0" xfId="5" applyFont="1" applyFill="1" applyBorder="1" applyAlignment="1">
      <alignment vertical="center"/>
    </xf>
    <xf numFmtId="3" fontId="9" fillId="3" borderId="0" xfId="0" applyNumberFormat="1" applyFont="1" applyFill="1"/>
    <xf numFmtId="3" fontId="9" fillId="3" borderId="0" xfId="1" applyNumberFormat="1" applyFont="1" applyFill="1" applyBorder="1" applyAlignment="1">
      <alignment horizontal="center"/>
    </xf>
    <xf numFmtId="164" fontId="9" fillId="3" borderId="0" xfId="1" applyNumberFormat="1" applyFont="1" applyFill="1" applyBorder="1" applyAlignment="1">
      <alignment horizontal="center"/>
    </xf>
    <xf numFmtId="164" fontId="17" fillId="0" borderId="0" xfId="1" applyNumberFormat="1" applyFont="1" applyBorder="1" applyAlignment="1">
      <alignment horizontal="center" vertic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5" borderId="0" xfId="5" applyFont="1" applyFill="1" applyBorder="1" applyAlignment="1">
      <alignment horizontal="left" vertical="center"/>
    </xf>
    <xf numFmtId="0" fontId="21" fillId="6" borderId="1" xfId="5" applyFont="1" applyFill="1" applyBorder="1" applyAlignment="1">
      <alignment horizontal="center" vertical="center"/>
    </xf>
    <xf numFmtId="0" fontId="21" fillId="6" borderId="0" xfId="5" applyFont="1" applyFill="1" applyBorder="1" applyAlignment="1">
      <alignment horizontal="center" vertical="center"/>
    </xf>
    <xf numFmtId="0" fontId="21" fillId="6" borderId="2" xfId="5" applyFont="1" applyFill="1" applyBorder="1" applyAlignment="1">
      <alignment horizontal="center" vertical="center"/>
    </xf>
    <xf numFmtId="9" fontId="22" fillId="2" borderId="0" xfId="1" applyFont="1" applyFill="1" applyBorder="1" applyAlignment="1">
      <alignment vertical="center"/>
    </xf>
    <xf numFmtId="3" fontId="22" fillId="2" borderId="0" xfId="1" applyNumberFormat="1" applyFont="1" applyFill="1" applyBorder="1" applyAlignment="1">
      <alignment horizontal="center" vertical="center"/>
    </xf>
    <xf numFmtId="9" fontId="22" fillId="0" borderId="0" xfId="1" applyFont="1" applyBorder="1" applyAlignment="1">
      <alignment vertical="center"/>
    </xf>
    <xf numFmtId="3" fontId="22" fillId="0" borderId="0" xfId="1" applyNumberFormat="1" applyFont="1" applyBorder="1" applyAlignment="1">
      <alignment horizontal="center" vertical="center"/>
    </xf>
    <xf numFmtId="9" fontId="23" fillId="2" borderId="0" xfId="1" applyFont="1" applyFill="1" applyBorder="1" applyAlignment="1">
      <alignment vertical="center"/>
    </xf>
    <xf numFmtId="3" fontId="23" fillId="2" borderId="0" xfId="1" applyNumberFormat="1" applyFont="1" applyFill="1" applyBorder="1" applyAlignment="1">
      <alignment horizontal="center" vertical="center"/>
    </xf>
    <xf numFmtId="3" fontId="20" fillId="0" borderId="0" xfId="0" applyNumberFormat="1" applyFont="1"/>
    <xf numFmtId="3" fontId="20" fillId="0" borderId="0" xfId="0" applyNumberFormat="1" applyFont="1" applyAlignment="1">
      <alignment horizontal="center"/>
    </xf>
    <xf numFmtId="9" fontId="23" fillId="0" borderId="0" xfId="1" applyFont="1" applyBorder="1" applyAlignment="1">
      <alignment vertical="center"/>
    </xf>
    <xf numFmtId="3" fontId="23" fillId="0" borderId="0" xfId="1" applyNumberFormat="1" applyFont="1" applyBorder="1" applyAlignment="1">
      <alignment horizontal="center" vertical="center"/>
    </xf>
    <xf numFmtId="3" fontId="24" fillId="0" borderId="0" xfId="0" applyNumberFormat="1" applyFont="1"/>
    <xf numFmtId="3" fontId="24" fillId="0" borderId="0" xfId="0" applyNumberFormat="1" applyFont="1" applyAlignment="1">
      <alignment horizontal="center"/>
    </xf>
    <xf numFmtId="164" fontId="22" fillId="2" borderId="0" xfId="1" applyNumberFormat="1" applyFont="1" applyFill="1" applyBorder="1" applyAlignment="1">
      <alignment horizontal="center" vertical="center"/>
    </xf>
    <xf numFmtId="164" fontId="22" fillId="0" borderId="0" xfId="1" applyNumberFormat="1" applyFont="1" applyBorder="1" applyAlignment="1">
      <alignment horizontal="center" vertical="center"/>
    </xf>
    <xf numFmtId="164" fontId="23" fillId="2" borderId="0" xfId="1" applyNumberFormat="1" applyFont="1" applyFill="1" applyBorder="1" applyAlignment="1">
      <alignment horizontal="center" vertical="center"/>
    </xf>
    <xf numFmtId="0" fontId="20" fillId="0" borderId="0" xfId="0" applyFont="1"/>
    <xf numFmtId="9" fontId="22" fillId="0" borderId="3" xfId="1" applyFont="1" applyBorder="1" applyAlignment="1">
      <alignment vertical="center"/>
    </xf>
    <xf numFmtId="3" fontId="22" fillId="0" borderId="3" xfId="1" applyNumberFormat="1" applyFont="1" applyBorder="1" applyAlignment="1">
      <alignment horizontal="center" vertical="center"/>
    </xf>
    <xf numFmtId="9" fontId="23" fillId="2" borderId="3" xfId="1" applyFont="1" applyFill="1" applyBorder="1" applyAlignment="1">
      <alignment vertical="center"/>
    </xf>
    <xf numFmtId="3" fontId="23" fillId="2" borderId="3" xfId="1" applyNumberFormat="1" applyFont="1" applyFill="1" applyBorder="1" applyAlignment="1">
      <alignment horizontal="center" vertical="center"/>
    </xf>
    <xf numFmtId="164" fontId="22" fillId="0" borderId="3" xfId="1" applyNumberFormat="1" applyFont="1" applyBorder="1" applyAlignment="1">
      <alignment horizontal="center" vertical="center"/>
    </xf>
    <xf numFmtId="9" fontId="16" fillId="2" borderId="3" xfId="1" applyFont="1" applyFill="1" applyBorder="1" applyAlignment="1">
      <alignment vertical="center"/>
    </xf>
    <xf numFmtId="3" fontId="16" fillId="2" borderId="3" xfId="1" applyNumberFormat="1" applyFont="1" applyFill="1" applyBorder="1" applyAlignment="1">
      <alignment horizontal="center" vertical="center"/>
    </xf>
    <xf numFmtId="164" fontId="16" fillId="2" borderId="3" xfId="1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49" fontId="14" fillId="0" borderId="0" xfId="0" applyNumberFormat="1" applyFont="1" applyAlignment="1">
      <alignment horizontal="center"/>
    </xf>
    <xf numFmtId="49" fontId="12" fillId="0" borderId="0" xfId="0" applyNumberFormat="1" applyFont="1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center"/>
    </xf>
    <xf numFmtId="0" fontId="26" fillId="0" borderId="0" xfId="0" applyFont="1"/>
    <xf numFmtId="0" fontId="15" fillId="6" borderId="1" xfId="5" applyFont="1" applyFill="1" applyBorder="1" applyAlignment="1">
      <alignment horizontal="center" vertical="center"/>
    </xf>
    <xf numFmtId="0" fontId="15" fillId="6" borderId="0" xfId="5" applyFont="1" applyFill="1" applyBorder="1" applyAlignment="1">
      <alignment horizontal="center" vertical="center"/>
    </xf>
    <xf numFmtId="0" fontId="27" fillId="0" borderId="0" xfId="0" applyFont="1"/>
    <xf numFmtId="0" fontId="15" fillId="6" borderId="1" xfId="5" applyFont="1" applyFill="1" applyBorder="1" applyAlignment="1">
      <alignment horizontal="center" vertical="center" wrapText="1"/>
    </xf>
    <xf numFmtId="0" fontId="15" fillId="6" borderId="0" xfId="5" applyFont="1" applyFill="1" applyBorder="1" applyAlignment="1">
      <alignment horizontal="center" vertical="center" wrapText="1"/>
    </xf>
    <xf numFmtId="0" fontId="15" fillId="6" borderId="4" xfId="5" applyFont="1" applyFill="1" applyBorder="1" applyAlignment="1">
      <alignment horizontal="center" vertical="center" wrapText="1"/>
    </xf>
    <xf numFmtId="0" fontId="15" fillId="6" borderId="5" xfId="5" applyFont="1" applyFill="1" applyBorder="1" applyAlignment="1">
      <alignment horizontal="center" vertical="center" wrapText="1"/>
    </xf>
    <xf numFmtId="0" fontId="15" fillId="6" borderId="6" xfId="5" applyFont="1" applyFill="1" applyBorder="1" applyAlignment="1">
      <alignment horizontal="center" vertical="center" wrapText="1"/>
    </xf>
    <xf numFmtId="0" fontId="15" fillId="6" borderId="0" xfId="5" applyFont="1" applyFill="1" applyBorder="1" applyAlignment="1">
      <alignment horizontal="center" vertical="center" wrapText="1"/>
    </xf>
    <xf numFmtId="9" fontId="16" fillId="0" borderId="3" xfId="1" applyFont="1" applyBorder="1" applyAlignment="1">
      <alignment vertical="center"/>
    </xf>
    <xf numFmtId="3" fontId="16" fillId="0" borderId="3" xfId="1" applyNumberFormat="1" applyFont="1" applyBorder="1" applyAlignment="1">
      <alignment horizontal="center" vertical="center"/>
    </xf>
    <xf numFmtId="9" fontId="28" fillId="2" borderId="0" xfId="1" applyFont="1" applyFill="1" applyBorder="1" applyAlignment="1">
      <alignment vertical="center"/>
    </xf>
    <xf numFmtId="3" fontId="28" fillId="2" borderId="0" xfId="1" applyNumberFormat="1" applyFont="1" applyFill="1" applyBorder="1" applyAlignment="1">
      <alignment horizontal="center" vertical="center"/>
    </xf>
    <xf numFmtId="3" fontId="8" fillId="0" borderId="0" xfId="0" applyNumberFormat="1" applyFont="1"/>
    <xf numFmtId="3" fontId="8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9" fontId="17" fillId="2" borderId="3" xfId="1" applyFont="1" applyFill="1" applyBorder="1" applyAlignment="1">
      <alignment vertical="center"/>
    </xf>
    <xf numFmtId="3" fontId="17" fillId="2" borderId="3" xfId="1" applyNumberFormat="1" applyFont="1" applyFill="1" applyBorder="1" applyAlignment="1">
      <alignment horizontal="center" vertical="center"/>
    </xf>
    <xf numFmtId="3" fontId="9" fillId="0" borderId="0" xfId="0" applyNumberFormat="1" applyFont="1"/>
    <xf numFmtId="164" fontId="16" fillId="0" borderId="3" xfId="1" applyNumberFormat="1" applyFont="1" applyBorder="1" applyAlignment="1">
      <alignment horizontal="center" vertical="center"/>
    </xf>
    <xf numFmtId="9" fontId="17" fillId="2" borderId="0" xfId="1" applyFont="1" applyFill="1" applyBorder="1" applyAlignment="1">
      <alignment vertical="center"/>
    </xf>
    <xf numFmtId="164" fontId="17" fillId="2" borderId="0" xfId="1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29" fillId="0" borderId="0" xfId="0" applyFont="1"/>
    <xf numFmtId="0" fontId="9" fillId="0" borderId="0" xfId="0" applyFont="1" applyAlignment="1">
      <alignment horizontal="right"/>
    </xf>
  </cellXfs>
  <cellStyles count="6">
    <cellStyle name="Good" xfId="5" builtinId="26"/>
    <cellStyle name="Normal" xfId="0" builtinId="0"/>
    <cellStyle name="Normal 2" xfId="4" xr:uid="{00000000-0005-0000-0000-000001000000}"/>
    <cellStyle name="Normal 3" xfId="3" xr:uid="{00000000-0005-0000-0000-000002000000}"/>
    <cellStyle name="Normal 4" xfId="2" xr:uid="{00000000-0005-0000-0000-000003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86D9A-2D1E-484C-B9A2-A0AA3C9F530F}">
  <sheetPr codeName="Sheet1">
    <pageSetUpPr fitToPage="1"/>
  </sheetPr>
  <dimension ref="A1:U49"/>
  <sheetViews>
    <sheetView showGridLines="0" showZeros="0" tabSelected="1" zoomScale="80" zoomScaleNormal="80" workbookViewId="0"/>
  </sheetViews>
  <sheetFormatPr defaultColWidth="9.140625" defaultRowHeight="15" customHeight="1" x14ac:dyDescent="0.25"/>
  <cols>
    <col min="1" max="1" width="14.28515625" style="55" customWidth="1"/>
    <col min="2" max="20" width="11.42578125" style="35" customWidth="1"/>
    <col min="21" max="21" width="12.85546875" style="35" customWidth="1"/>
  </cols>
  <sheetData>
    <row r="1" spans="1:21" s="1" customFormat="1" ht="21" customHeight="1" x14ac:dyDescent="0.3">
      <c r="A1" s="33" t="s">
        <v>45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5"/>
      <c r="S1" s="35"/>
      <c r="T1" s="35"/>
      <c r="U1" s="35"/>
    </row>
    <row r="2" spans="1:21" s="2" customFormat="1" ht="13.5" customHeight="1" x14ac:dyDescent="0.25">
      <c r="A2" s="36">
        <v>2025</v>
      </c>
      <c r="B2" s="37" t="s">
        <v>15</v>
      </c>
      <c r="C2" s="38" t="s">
        <v>16</v>
      </c>
      <c r="D2" s="38" t="s">
        <v>17</v>
      </c>
      <c r="E2" s="38" t="s">
        <v>18</v>
      </c>
      <c r="F2" s="39" t="s">
        <v>19</v>
      </c>
      <c r="G2" s="37" t="s">
        <v>20</v>
      </c>
      <c r="H2" s="38" t="s">
        <v>21</v>
      </c>
      <c r="I2" s="38" t="s">
        <v>22</v>
      </c>
      <c r="J2" s="38" t="s">
        <v>23</v>
      </c>
      <c r="K2" s="39" t="s">
        <v>24</v>
      </c>
      <c r="L2" s="37" t="s">
        <v>25</v>
      </c>
      <c r="M2" s="38" t="s">
        <v>26</v>
      </c>
      <c r="N2" s="38" t="s">
        <v>27</v>
      </c>
      <c r="O2" s="38" t="s">
        <v>28</v>
      </c>
      <c r="P2" s="39" t="s">
        <v>29</v>
      </c>
      <c r="Q2" s="37" t="s">
        <v>30</v>
      </c>
      <c r="R2" s="38" t="s">
        <v>31</v>
      </c>
      <c r="S2" s="38" t="s">
        <v>32</v>
      </c>
      <c r="T2" s="38" t="s">
        <v>33</v>
      </c>
      <c r="U2" s="39" t="s">
        <v>0</v>
      </c>
    </row>
    <row r="3" spans="1:21" s="3" customFormat="1" ht="14.1" customHeight="1" x14ac:dyDescent="0.25">
      <c r="A3" s="40" t="s">
        <v>1</v>
      </c>
      <c r="B3" s="41">
        <v>403765</v>
      </c>
      <c r="C3" s="41">
        <v>121952</v>
      </c>
      <c r="D3" s="41">
        <v>0</v>
      </c>
      <c r="E3" s="41">
        <v>0</v>
      </c>
      <c r="F3" s="41">
        <v>0</v>
      </c>
      <c r="G3" s="41">
        <v>1529</v>
      </c>
      <c r="H3" s="41">
        <v>1539</v>
      </c>
      <c r="I3" s="41">
        <v>0</v>
      </c>
      <c r="J3" s="41">
        <v>0</v>
      </c>
      <c r="K3" s="41">
        <v>0</v>
      </c>
      <c r="L3" s="41">
        <v>0</v>
      </c>
      <c r="M3" s="41">
        <v>0</v>
      </c>
      <c r="N3" s="41">
        <v>0</v>
      </c>
      <c r="O3" s="41">
        <v>0</v>
      </c>
      <c r="P3" s="41">
        <v>0</v>
      </c>
      <c r="Q3" s="41">
        <v>0</v>
      </c>
      <c r="R3" s="41">
        <v>0</v>
      </c>
      <c r="S3" s="41">
        <v>0</v>
      </c>
      <c r="T3" s="41">
        <v>0</v>
      </c>
      <c r="U3" s="41">
        <f>SUM(B3:T3)</f>
        <v>528785</v>
      </c>
    </row>
    <row r="4" spans="1:21" s="3" customFormat="1" ht="14.1" customHeight="1" x14ac:dyDescent="0.25">
      <c r="A4" s="42" t="s">
        <v>2</v>
      </c>
      <c r="B4" s="43">
        <v>357905</v>
      </c>
      <c r="C4" s="43">
        <v>121955</v>
      </c>
      <c r="D4" s="43">
        <v>4093</v>
      </c>
      <c r="E4" s="43">
        <v>0</v>
      </c>
      <c r="F4" s="43">
        <v>0</v>
      </c>
      <c r="G4" s="43">
        <v>1718</v>
      </c>
      <c r="H4" s="43">
        <v>1141</v>
      </c>
      <c r="I4" s="43">
        <v>0</v>
      </c>
      <c r="J4" s="43">
        <v>0</v>
      </c>
      <c r="K4" s="43">
        <v>0</v>
      </c>
      <c r="L4" s="43">
        <v>0</v>
      </c>
      <c r="M4" s="43">
        <v>0</v>
      </c>
      <c r="N4" s="43">
        <v>0</v>
      </c>
      <c r="O4" s="43">
        <v>0</v>
      </c>
      <c r="P4" s="43">
        <v>0</v>
      </c>
      <c r="Q4" s="43">
        <v>0</v>
      </c>
      <c r="R4" s="43">
        <v>0</v>
      </c>
      <c r="S4" s="43">
        <v>0</v>
      </c>
      <c r="T4" s="43">
        <v>0</v>
      </c>
      <c r="U4" s="43">
        <f>SUM(B4:T4)</f>
        <v>486812</v>
      </c>
    </row>
    <row r="5" spans="1:21" s="3" customFormat="1" ht="14.1" customHeight="1" x14ac:dyDescent="0.25">
      <c r="A5" s="40" t="s">
        <v>3</v>
      </c>
      <c r="B5" s="41">
        <v>471065</v>
      </c>
      <c r="C5" s="41">
        <v>159815</v>
      </c>
      <c r="D5" s="41">
        <v>8475</v>
      </c>
      <c r="E5" s="41">
        <v>146</v>
      </c>
      <c r="F5" s="41">
        <v>0</v>
      </c>
      <c r="G5" s="41">
        <v>13275</v>
      </c>
      <c r="H5" s="41">
        <v>3661</v>
      </c>
      <c r="I5" s="41">
        <v>3002</v>
      </c>
      <c r="J5" s="41">
        <v>276</v>
      </c>
      <c r="K5" s="41">
        <v>0</v>
      </c>
      <c r="L5" s="41">
        <v>162</v>
      </c>
      <c r="M5" s="41">
        <v>246</v>
      </c>
      <c r="N5" s="41">
        <v>785</v>
      </c>
      <c r="O5" s="41">
        <v>0</v>
      </c>
      <c r="P5" s="41">
        <v>1902</v>
      </c>
      <c r="Q5" s="41">
        <v>0</v>
      </c>
      <c r="R5" s="41">
        <v>0</v>
      </c>
      <c r="S5" s="41">
        <v>0</v>
      </c>
      <c r="T5" s="41">
        <v>0</v>
      </c>
      <c r="U5" s="41">
        <f t="shared" ref="U5:U14" si="0">SUM(B5:T5)</f>
        <v>662810</v>
      </c>
    </row>
    <row r="6" spans="1:21" s="3" customFormat="1" ht="14.1" customHeight="1" x14ac:dyDescent="0.25">
      <c r="A6" s="42" t="s">
        <v>4</v>
      </c>
      <c r="B6" s="43">
        <v>663334</v>
      </c>
      <c r="C6" s="43">
        <v>223874</v>
      </c>
      <c r="D6" s="43">
        <v>172638</v>
      </c>
      <c r="E6" s="43">
        <v>31860</v>
      </c>
      <c r="F6" s="43">
        <v>632</v>
      </c>
      <c r="G6" s="43">
        <v>251062</v>
      </c>
      <c r="H6" s="43">
        <v>73156</v>
      </c>
      <c r="I6" s="43">
        <v>79358</v>
      </c>
      <c r="J6" s="43">
        <v>16965</v>
      </c>
      <c r="K6" s="43">
        <v>5022</v>
      </c>
      <c r="L6" s="43">
        <v>5653</v>
      </c>
      <c r="M6" s="43">
        <v>9821</v>
      </c>
      <c r="N6" s="43">
        <v>22813</v>
      </c>
      <c r="O6" s="43">
        <v>385</v>
      </c>
      <c r="P6" s="43">
        <v>7630</v>
      </c>
      <c r="Q6" s="43">
        <v>2364</v>
      </c>
      <c r="R6" s="43">
        <v>162</v>
      </c>
      <c r="S6" s="43">
        <v>2255</v>
      </c>
      <c r="T6" s="43">
        <v>1024</v>
      </c>
      <c r="U6" s="43">
        <f t="shared" si="0"/>
        <v>1570008</v>
      </c>
    </row>
    <row r="7" spans="1:21" s="3" customFormat="1" ht="14.1" customHeight="1" x14ac:dyDescent="0.25">
      <c r="A7" s="40" t="s">
        <v>5</v>
      </c>
      <c r="B7" s="41">
        <v>901548</v>
      </c>
      <c r="C7" s="41">
        <v>264016</v>
      </c>
      <c r="D7" s="41">
        <v>378396</v>
      </c>
      <c r="E7" s="41">
        <v>183527</v>
      </c>
      <c r="F7" s="41">
        <v>7055</v>
      </c>
      <c r="G7" s="41">
        <v>474489</v>
      </c>
      <c r="H7" s="41">
        <v>191725</v>
      </c>
      <c r="I7" s="41">
        <v>224272</v>
      </c>
      <c r="J7" s="41">
        <v>122374</v>
      </c>
      <c r="K7" s="41">
        <v>43812</v>
      </c>
      <c r="L7" s="41">
        <v>46507</v>
      </c>
      <c r="M7" s="41">
        <v>37758</v>
      </c>
      <c r="N7" s="41">
        <v>61286</v>
      </c>
      <c r="O7" s="41">
        <v>9271</v>
      </c>
      <c r="P7" s="41">
        <v>19162</v>
      </c>
      <c r="Q7" s="41">
        <v>15888</v>
      </c>
      <c r="R7" s="41">
        <v>27075</v>
      </c>
      <c r="S7" s="41">
        <v>10658</v>
      </c>
      <c r="T7" s="41">
        <v>7833</v>
      </c>
      <c r="U7" s="41">
        <f t="shared" si="0"/>
        <v>3026652</v>
      </c>
    </row>
    <row r="8" spans="1:21" s="3" customFormat="1" ht="14.1" customHeight="1" x14ac:dyDescent="0.25">
      <c r="A8" s="42" t="s">
        <v>6</v>
      </c>
      <c r="B8" s="43">
        <v>1025617</v>
      </c>
      <c r="C8" s="43">
        <v>279109</v>
      </c>
      <c r="D8" s="43">
        <v>493083</v>
      </c>
      <c r="E8" s="43">
        <v>236598</v>
      </c>
      <c r="F8" s="43">
        <v>17753</v>
      </c>
      <c r="G8" s="43">
        <v>624610</v>
      </c>
      <c r="H8" s="43">
        <v>273103</v>
      </c>
      <c r="I8" s="43">
        <v>359087</v>
      </c>
      <c r="J8" s="43">
        <v>203620</v>
      </c>
      <c r="K8" s="43">
        <v>72283</v>
      </c>
      <c r="L8" s="43">
        <v>79959</v>
      </c>
      <c r="M8" s="43">
        <v>90973</v>
      </c>
      <c r="N8" s="43">
        <v>104113</v>
      </c>
      <c r="O8" s="43">
        <v>15517</v>
      </c>
      <c r="P8" s="43">
        <v>27071</v>
      </c>
      <c r="Q8" s="43">
        <v>24468</v>
      </c>
      <c r="R8" s="43">
        <v>58510</v>
      </c>
      <c r="S8" s="43">
        <v>24894</v>
      </c>
      <c r="T8" s="43">
        <v>16332</v>
      </c>
      <c r="U8" s="43">
        <f t="shared" si="0"/>
        <v>4026700</v>
      </c>
    </row>
    <row r="9" spans="1:21" s="3" customFormat="1" ht="14.1" customHeight="1" x14ac:dyDescent="0.25">
      <c r="A9" s="40" t="s">
        <v>7</v>
      </c>
      <c r="B9" s="41">
        <v>1101805</v>
      </c>
      <c r="C9" s="41">
        <v>343735</v>
      </c>
      <c r="D9" s="41">
        <v>594059</v>
      </c>
      <c r="E9" s="41">
        <v>285628</v>
      </c>
      <c r="F9" s="41">
        <v>23043</v>
      </c>
      <c r="G9" s="41">
        <v>778598</v>
      </c>
      <c r="H9" s="41">
        <v>318346</v>
      </c>
      <c r="I9" s="41">
        <v>449126</v>
      </c>
      <c r="J9" s="41">
        <v>256636</v>
      </c>
      <c r="K9" s="41">
        <v>93248</v>
      </c>
      <c r="L9" s="41">
        <v>100413</v>
      </c>
      <c r="M9" s="41">
        <v>150690</v>
      </c>
      <c r="N9" s="41">
        <v>159462</v>
      </c>
      <c r="O9" s="41">
        <v>20216</v>
      </c>
      <c r="P9" s="41">
        <v>32927</v>
      </c>
      <c r="Q9" s="41">
        <v>29515</v>
      </c>
      <c r="R9" s="41">
        <v>75677</v>
      </c>
      <c r="S9" s="41">
        <v>27318</v>
      </c>
      <c r="T9" s="41">
        <v>19774</v>
      </c>
      <c r="U9" s="41">
        <f t="shared" si="0"/>
        <v>4860216</v>
      </c>
    </row>
    <row r="10" spans="1:21" s="3" customFormat="1" ht="14.1" customHeight="1" x14ac:dyDescent="0.25">
      <c r="A10" s="42" t="s">
        <v>8</v>
      </c>
      <c r="B10" s="43">
        <v>1067991</v>
      </c>
      <c r="C10" s="43">
        <v>327900</v>
      </c>
      <c r="D10" s="43">
        <v>593894</v>
      </c>
      <c r="E10" s="43">
        <v>286547</v>
      </c>
      <c r="F10" s="43">
        <v>24055</v>
      </c>
      <c r="G10" s="43">
        <v>783841</v>
      </c>
      <c r="H10" s="43">
        <v>301924</v>
      </c>
      <c r="I10" s="43">
        <v>442977</v>
      </c>
      <c r="J10" s="43">
        <v>249510</v>
      </c>
      <c r="K10" s="43">
        <v>89131</v>
      </c>
      <c r="L10" s="43">
        <v>94813</v>
      </c>
      <c r="M10" s="43">
        <v>146167</v>
      </c>
      <c r="N10" s="43">
        <v>155561</v>
      </c>
      <c r="O10" s="43">
        <v>19160</v>
      </c>
      <c r="P10" s="43">
        <v>31869</v>
      </c>
      <c r="Q10" s="43">
        <v>29484</v>
      </c>
      <c r="R10" s="43">
        <v>73360</v>
      </c>
      <c r="S10" s="43">
        <v>26907</v>
      </c>
      <c r="T10" s="43">
        <v>19375</v>
      </c>
      <c r="U10" s="43">
        <f t="shared" si="0"/>
        <v>4764466</v>
      </c>
    </row>
    <row r="11" spans="1:21" s="3" customFormat="1" ht="14.1" customHeight="1" x14ac:dyDescent="0.25">
      <c r="A11" s="40" t="s">
        <v>9</v>
      </c>
      <c r="B11" s="41">
        <v>957724</v>
      </c>
      <c r="C11" s="41">
        <v>282630</v>
      </c>
      <c r="D11" s="41">
        <v>483312</v>
      </c>
      <c r="E11" s="41">
        <v>233455</v>
      </c>
      <c r="F11" s="41">
        <v>17166</v>
      </c>
      <c r="G11" s="41">
        <v>635258</v>
      </c>
      <c r="H11" s="41">
        <v>256186</v>
      </c>
      <c r="I11" s="41">
        <v>343211</v>
      </c>
      <c r="J11" s="41">
        <v>181054</v>
      </c>
      <c r="K11" s="41">
        <v>62023</v>
      </c>
      <c r="L11" s="41">
        <v>74688</v>
      </c>
      <c r="M11" s="41">
        <v>78995</v>
      </c>
      <c r="N11" s="41">
        <v>101125</v>
      </c>
      <c r="O11" s="41">
        <v>15927</v>
      </c>
      <c r="P11" s="41">
        <v>30066</v>
      </c>
      <c r="Q11" s="41">
        <v>25976</v>
      </c>
      <c r="R11" s="41">
        <v>45878</v>
      </c>
      <c r="S11" s="41">
        <v>19911</v>
      </c>
      <c r="T11" s="41">
        <v>16070</v>
      </c>
      <c r="U11" s="41">
        <f t="shared" si="0"/>
        <v>3860655</v>
      </c>
    </row>
    <row r="12" spans="1:21" s="3" customFormat="1" ht="14.1" customHeight="1" x14ac:dyDescent="0.25">
      <c r="A12" s="42" t="s">
        <v>10</v>
      </c>
      <c r="B12" s="43">
        <v>788508</v>
      </c>
      <c r="C12" s="43">
        <v>246864</v>
      </c>
      <c r="D12" s="43">
        <v>315743</v>
      </c>
      <c r="E12" s="43">
        <v>142195</v>
      </c>
      <c r="F12" s="43">
        <v>1783</v>
      </c>
      <c r="G12" s="43">
        <v>449590</v>
      </c>
      <c r="H12" s="43">
        <v>150266</v>
      </c>
      <c r="I12" s="43">
        <v>174804</v>
      </c>
      <c r="J12" s="43">
        <v>53567</v>
      </c>
      <c r="K12" s="43">
        <v>11190</v>
      </c>
      <c r="L12" s="43">
        <v>20983</v>
      </c>
      <c r="M12" s="43">
        <v>19664</v>
      </c>
      <c r="N12" s="43">
        <v>47870</v>
      </c>
      <c r="O12" s="43">
        <v>4985</v>
      </c>
      <c r="P12" s="43">
        <v>16814</v>
      </c>
      <c r="Q12" s="43">
        <v>5649</v>
      </c>
      <c r="R12" s="43">
        <v>4032</v>
      </c>
      <c r="S12" s="43">
        <v>4940</v>
      </c>
      <c r="T12" s="43">
        <v>2227</v>
      </c>
      <c r="U12" s="43">
        <f t="shared" si="0"/>
        <v>2461674</v>
      </c>
    </row>
    <row r="13" spans="1:21" s="3" customFormat="1" ht="14.1" customHeight="1" x14ac:dyDescent="0.25">
      <c r="A13" s="40" t="s">
        <v>11</v>
      </c>
      <c r="B13" s="41">
        <v>505797</v>
      </c>
      <c r="C13" s="41">
        <v>144658</v>
      </c>
      <c r="D13" s="41">
        <v>10265</v>
      </c>
      <c r="E13" s="41">
        <v>1981</v>
      </c>
      <c r="F13" s="41">
        <v>0</v>
      </c>
      <c r="G13" s="41">
        <v>25279</v>
      </c>
      <c r="H13" s="41">
        <v>2996</v>
      </c>
      <c r="I13" s="41">
        <v>1828</v>
      </c>
      <c r="J13" s="41">
        <v>258</v>
      </c>
      <c r="K13" s="41">
        <v>128</v>
      </c>
      <c r="L13" s="41">
        <v>87</v>
      </c>
      <c r="M13" s="41">
        <v>59</v>
      </c>
      <c r="N13" s="41">
        <v>538</v>
      </c>
      <c r="O13" s="41">
        <v>0</v>
      </c>
      <c r="P13" s="41">
        <v>2289</v>
      </c>
      <c r="Q13" s="41">
        <v>0</v>
      </c>
      <c r="R13" s="41">
        <v>0</v>
      </c>
      <c r="S13" s="41">
        <v>152</v>
      </c>
      <c r="T13" s="41">
        <v>0</v>
      </c>
      <c r="U13" s="41">
        <f t="shared" si="0"/>
        <v>696315</v>
      </c>
    </row>
    <row r="14" spans="1:21" s="3" customFormat="1" ht="14.1" customHeight="1" thickBot="1" x14ac:dyDescent="0.3">
      <c r="A14" s="56" t="s">
        <v>12</v>
      </c>
      <c r="B14" s="57">
        <v>472682</v>
      </c>
      <c r="C14" s="57">
        <v>186865</v>
      </c>
      <c r="D14" s="57">
        <v>1093</v>
      </c>
      <c r="E14" s="57">
        <v>0</v>
      </c>
      <c r="F14" s="57">
        <v>0</v>
      </c>
      <c r="G14" s="57">
        <v>11294</v>
      </c>
      <c r="H14" s="57">
        <v>1944</v>
      </c>
      <c r="I14" s="57">
        <v>0</v>
      </c>
      <c r="J14" s="57">
        <v>0</v>
      </c>
      <c r="K14" s="57">
        <v>0</v>
      </c>
      <c r="L14" s="57">
        <v>0</v>
      </c>
      <c r="M14" s="57">
        <v>0</v>
      </c>
      <c r="N14" s="57">
        <v>0</v>
      </c>
      <c r="O14" s="57">
        <v>0</v>
      </c>
      <c r="P14" s="57">
        <v>0</v>
      </c>
      <c r="Q14" s="57">
        <v>0</v>
      </c>
      <c r="R14" s="57">
        <v>0</v>
      </c>
      <c r="S14" s="57">
        <v>0</v>
      </c>
      <c r="T14" s="57">
        <v>0</v>
      </c>
      <c r="U14" s="57">
        <f t="shared" si="0"/>
        <v>673878</v>
      </c>
    </row>
    <row r="15" spans="1:21" s="3" customFormat="1" ht="14.1" customHeight="1" thickTop="1" x14ac:dyDescent="0.25">
      <c r="A15" s="44" t="s">
        <v>0</v>
      </c>
      <c r="B15" s="45">
        <f>SUM(B3:B14)</f>
        <v>8717741</v>
      </c>
      <c r="C15" s="45">
        <f t="shared" ref="C15:U15" si="1">SUM(C3:C14)</f>
        <v>2703373</v>
      </c>
      <c r="D15" s="45">
        <f t="shared" si="1"/>
        <v>3055051</v>
      </c>
      <c r="E15" s="45">
        <f t="shared" si="1"/>
        <v>1401937</v>
      </c>
      <c r="F15" s="45">
        <f t="shared" si="1"/>
        <v>91487</v>
      </c>
      <c r="G15" s="45">
        <f t="shared" si="1"/>
        <v>4050543</v>
      </c>
      <c r="H15" s="45">
        <f t="shared" si="1"/>
        <v>1575987</v>
      </c>
      <c r="I15" s="45">
        <f t="shared" si="1"/>
        <v>2077665</v>
      </c>
      <c r="J15" s="45">
        <f t="shared" si="1"/>
        <v>1084260</v>
      </c>
      <c r="K15" s="45">
        <f t="shared" si="1"/>
        <v>376837</v>
      </c>
      <c r="L15" s="45">
        <f t="shared" si="1"/>
        <v>423265</v>
      </c>
      <c r="M15" s="45">
        <f t="shared" si="1"/>
        <v>534373</v>
      </c>
      <c r="N15" s="45">
        <f t="shared" si="1"/>
        <v>653553</v>
      </c>
      <c r="O15" s="45">
        <f t="shared" si="1"/>
        <v>85461</v>
      </c>
      <c r="P15" s="45">
        <f t="shared" si="1"/>
        <v>169730</v>
      </c>
      <c r="Q15" s="45">
        <f t="shared" si="1"/>
        <v>133344</v>
      </c>
      <c r="R15" s="45">
        <f t="shared" si="1"/>
        <v>284694</v>
      </c>
      <c r="S15" s="45">
        <f t="shared" si="1"/>
        <v>117035</v>
      </c>
      <c r="T15" s="45">
        <f t="shared" si="1"/>
        <v>82635</v>
      </c>
      <c r="U15" s="45">
        <f t="shared" si="1"/>
        <v>27618971</v>
      </c>
    </row>
    <row r="16" spans="1:21" ht="14.25" customHeight="1" x14ac:dyDescent="0.25">
      <c r="A16" s="46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</row>
    <row r="17" spans="1:21" s="2" customFormat="1" ht="13.5" customHeight="1" x14ac:dyDescent="0.25">
      <c r="A17" s="36">
        <v>2024</v>
      </c>
      <c r="B17" s="37" t="str">
        <f>B2</f>
        <v>Αθήνα</v>
      </c>
      <c r="C17" s="38" t="str">
        <f t="shared" ref="C17:U17" si="2">C2</f>
        <v>Θεσσαλονίκη</v>
      </c>
      <c r="D17" s="38" t="str">
        <f t="shared" si="2"/>
        <v>Ρόδος</v>
      </c>
      <c r="E17" s="38" t="str">
        <f t="shared" si="2"/>
        <v>Κως</v>
      </c>
      <c r="F17" s="39" t="str">
        <f t="shared" si="2"/>
        <v>Kάρπαθος</v>
      </c>
      <c r="G17" s="37" t="str">
        <f t="shared" si="2"/>
        <v>Ηράκλειο</v>
      </c>
      <c r="H17" s="38" t="str">
        <f t="shared" si="2"/>
        <v xml:space="preserve">Χανιά </v>
      </c>
      <c r="I17" s="38" t="str">
        <f t="shared" si="2"/>
        <v>Κέρκυρα</v>
      </c>
      <c r="J17" s="38" t="str">
        <f t="shared" si="2"/>
        <v>Ζάκυνθος</v>
      </c>
      <c r="K17" s="39" t="str">
        <f t="shared" si="2"/>
        <v>Κεφαλονιά</v>
      </c>
      <c r="L17" s="37" t="str">
        <f t="shared" si="2"/>
        <v xml:space="preserve">Άκτιο </v>
      </c>
      <c r="M17" s="38" t="str">
        <f t="shared" si="2"/>
        <v>Μύκονος</v>
      </c>
      <c r="N17" s="38" t="str">
        <f t="shared" si="2"/>
        <v>Σαντορίνη</v>
      </c>
      <c r="O17" s="38" t="str">
        <f t="shared" si="2"/>
        <v>Άραξος</v>
      </c>
      <c r="P17" s="39" t="str">
        <f t="shared" si="2"/>
        <v>Καλαμάτα</v>
      </c>
      <c r="Q17" s="37" t="str">
        <f t="shared" si="2"/>
        <v>Σάμος</v>
      </c>
      <c r="R17" s="38" t="str">
        <f t="shared" si="2"/>
        <v>Σκιάθος</v>
      </c>
      <c r="S17" s="38" t="str">
        <f t="shared" si="2"/>
        <v>Καβάλα</v>
      </c>
      <c r="T17" s="38" t="str">
        <f t="shared" si="2"/>
        <v>Μυτιλήνη</v>
      </c>
      <c r="U17" s="39" t="str">
        <f t="shared" si="2"/>
        <v>Σύνολο</v>
      </c>
    </row>
    <row r="18" spans="1:21" s="3" customFormat="1" ht="14.1" customHeight="1" x14ac:dyDescent="0.25">
      <c r="A18" s="40" t="s">
        <v>1</v>
      </c>
      <c r="B18" s="41">
        <v>366841</v>
      </c>
      <c r="C18" s="41">
        <v>114619</v>
      </c>
      <c r="D18" s="41">
        <v>0</v>
      </c>
      <c r="E18" s="41">
        <v>0</v>
      </c>
      <c r="F18" s="41">
        <v>0</v>
      </c>
      <c r="G18" s="41">
        <v>1671</v>
      </c>
      <c r="H18" s="41">
        <v>1412</v>
      </c>
      <c r="I18" s="41">
        <v>0</v>
      </c>
      <c r="J18" s="41">
        <v>0</v>
      </c>
      <c r="K18" s="41">
        <v>0</v>
      </c>
      <c r="L18" s="41">
        <v>0</v>
      </c>
      <c r="M18" s="41">
        <v>0</v>
      </c>
      <c r="N18" s="41">
        <v>0</v>
      </c>
      <c r="O18" s="41">
        <v>0</v>
      </c>
      <c r="P18" s="41">
        <v>0</v>
      </c>
      <c r="Q18" s="41">
        <v>0</v>
      </c>
      <c r="R18" s="41">
        <v>0</v>
      </c>
      <c r="S18" s="41">
        <v>0</v>
      </c>
      <c r="T18" s="41">
        <v>0</v>
      </c>
      <c r="U18" s="41">
        <f>SUM(B18:T18)</f>
        <v>484543</v>
      </c>
    </row>
    <row r="19" spans="1:21" s="3" customFormat="1" ht="14.1" customHeight="1" x14ac:dyDescent="0.25">
      <c r="A19" s="42" t="s">
        <v>2</v>
      </c>
      <c r="B19" s="43">
        <v>348717</v>
      </c>
      <c r="C19" s="43">
        <v>105078</v>
      </c>
      <c r="D19" s="43">
        <v>3762</v>
      </c>
      <c r="E19" s="43">
        <v>0</v>
      </c>
      <c r="F19" s="43">
        <v>0</v>
      </c>
      <c r="G19" s="43">
        <v>2268</v>
      </c>
      <c r="H19" s="43">
        <v>1444</v>
      </c>
      <c r="I19" s="43">
        <v>0</v>
      </c>
      <c r="J19" s="43">
        <v>0</v>
      </c>
      <c r="K19" s="43">
        <v>0</v>
      </c>
      <c r="L19" s="43">
        <v>0</v>
      </c>
      <c r="M19" s="43">
        <v>0</v>
      </c>
      <c r="N19" s="43">
        <v>0</v>
      </c>
      <c r="O19" s="43">
        <v>0</v>
      </c>
      <c r="P19" s="43">
        <v>250</v>
      </c>
      <c r="Q19" s="43">
        <v>0</v>
      </c>
      <c r="R19" s="43">
        <v>0</v>
      </c>
      <c r="S19" s="43">
        <v>0</v>
      </c>
      <c r="T19" s="43">
        <v>0</v>
      </c>
      <c r="U19" s="43">
        <f>SUM(B19:T19)</f>
        <v>461519</v>
      </c>
    </row>
    <row r="20" spans="1:21" s="3" customFormat="1" ht="14.1" customHeight="1" x14ac:dyDescent="0.25">
      <c r="A20" s="40" t="s">
        <v>3</v>
      </c>
      <c r="B20" s="41">
        <v>448784</v>
      </c>
      <c r="C20" s="41">
        <v>151041</v>
      </c>
      <c r="D20" s="41">
        <v>14960</v>
      </c>
      <c r="E20" s="41">
        <v>983</v>
      </c>
      <c r="F20" s="41">
        <v>0</v>
      </c>
      <c r="G20" s="41">
        <v>20813</v>
      </c>
      <c r="H20" s="41">
        <v>6464</v>
      </c>
      <c r="I20" s="41">
        <v>7840</v>
      </c>
      <c r="J20" s="41">
        <v>224</v>
      </c>
      <c r="K20" s="41">
        <v>0</v>
      </c>
      <c r="L20" s="41">
        <v>183</v>
      </c>
      <c r="M20" s="41">
        <v>250</v>
      </c>
      <c r="N20" s="41">
        <v>1768</v>
      </c>
      <c r="O20" s="41">
        <v>0</v>
      </c>
      <c r="P20" s="41">
        <v>2209</v>
      </c>
      <c r="Q20" s="41">
        <v>0</v>
      </c>
      <c r="R20" s="41">
        <v>0</v>
      </c>
      <c r="S20" s="41">
        <v>399</v>
      </c>
      <c r="T20" s="41">
        <v>0</v>
      </c>
      <c r="U20" s="41">
        <f t="shared" ref="U20:U29" si="3">SUM(B20:T20)</f>
        <v>655918</v>
      </c>
    </row>
    <row r="21" spans="1:21" s="3" customFormat="1" ht="14.1" customHeight="1" x14ac:dyDescent="0.25">
      <c r="A21" s="42" t="s">
        <v>4</v>
      </c>
      <c r="B21" s="43">
        <v>629145</v>
      </c>
      <c r="C21" s="43">
        <v>199728</v>
      </c>
      <c r="D21" s="43">
        <v>157472</v>
      </c>
      <c r="E21" s="43">
        <v>26836</v>
      </c>
      <c r="F21" s="43">
        <v>650</v>
      </c>
      <c r="G21" s="43">
        <v>206227</v>
      </c>
      <c r="H21" s="43">
        <v>71787</v>
      </c>
      <c r="I21" s="43">
        <v>75805</v>
      </c>
      <c r="J21" s="43">
        <v>16239</v>
      </c>
      <c r="K21" s="43">
        <v>3821</v>
      </c>
      <c r="L21" s="43">
        <v>5721</v>
      </c>
      <c r="M21" s="43">
        <v>10679</v>
      </c>
      <c r="N21" s="43">
        <v>32119</v>
      </c>
      <c r="O21" s="43">
        <v>0</v>
      </c>
      <c r="P21" s="43">
        <v>6732</v>
      </c>
      <c r="Q21" s="43">
        <v>1366</v>
      </c>
      <c r="R21" s="43">
        <v>1317</v>
      </c>
      <c r="S21" s="43">
        <v>1496</v>
      </c>
      <c r="T21" s="43">
        <v>1094</v>
      </c>
      <c r="U21" s="43">
        <f t="shared" si="3"/>
        <v>1448234</v>
      </c>
    </row>
    <row r="22" spans="1:21" s="3" customFormat="1" ht="14.1" customHeight="1" x14ac:dyDescent="0.25">
      <c r="A22" s="40" t="s">
        <v>5</v>
      </c>
      <c r="B22" s="41">
        <v>810083</v>
      </c>
      <c r="C22" s="41">
        <v>247189</v>
      </c>
      <c r="D22" s="41">
        <v>377023</v>
      </c>
      <c r="E22" s="41">
        <v>170907</v>
      </c>
      <c r="F22" s="41">
        <v>8754</v>
      </c>
      <c r="G22" s="41">
        <v>466405</v>
      </c>
      <c r="H22" s="41">
        <v>181093</v>
      </c>
      <c r="I22" s="41">
        <v>207777</v>
      </c>
      <c r="J22" s="41">
        <v>120298</v>
      </c>
      <c r="K22" s="41">
        <v>39628</v>
      </c>
      <c r="L22" s="41">
        <v>42723</v>
      </c>
      <c r="M22" s="41">
        <v>33962</v>
      </c>
      <c r="N22" s="41">
        <v>77860</v>
      </c>
      <c r="O22" s="41">
        <v>7040</v>
      </c>
      <c r="P22" s="41">
        <v>16873</v>
      </c>
      <c r="Q22" s="41">
        <v>15760</v>
      </c>
      <c r="R22" s="41">
        <v>29124</v>
      </c>
      <c r="S22" s="41">
        <v>12595</v>
      </c>
      <c r="T22" s="41">
        <v>8558</v>
      </c>
      <c r="U22" s="41">
        <f t="shared" si="3"/>
        <v>2873652</v>
      </c>
    </row>
    <row r="23" spans="1:21" s="3" customFormat="1" ht="14.1" customHeight="1" x14ac:dyDescent="0.25">
      <c r="A23" s="42" t="s">
        <v>6</v>
      </c>
      <c r="B23" s="43">
        <v>884893</v>
      </c>
      <c r="C23" s="43">
        <v>259296</v>
      </c>
      <c r="D23" s="43">
        <v>494151</v>
      </c>
      <c r="E23" s="43">
        <v>239238</v>
      </c>
      <c r="F23" s="43">
        <v>19589</v>
      </c>
      <c r="G23" s="43">
        <v>595620</v>
      </c>
      <c r="H23" s="43">
        <v>269710</v>
      </c>
      <c r="I23" s="43">
        <v>341944</v>
      </c>
      <c r="J23" s="43">
        <v>190474</v>
      </c>
      <c r="K23" s="43">
        <v>72777</v>
      </c>
      <c r="L23" s="43">
        <v>77624</v>
      </c>
      <c r="M23" s="43">
        <v>91803</v>
      </c>
      <c r="N23" s="43">
        <v>121753</v>
      </c>
      <c r="O23" s="43">
        <v>14532</v>
      </c>
      <c r="P23" s="43">
        <v>26151</v>
      </c>
      <c r="Q23" s="43">
        <v>27654</v>
      </c>
      <c r="R23" s="43">
        <v>54938</v>
      </c>
      <c r="S23" s="43">
        <v>23241</v>
      </c>
      <c r="T23" s="43">
        <v>15592</v>
      </c>
      <c r="U23" s="43">
        <f t="shared" si="3"/>
        <v>3820980</v>
      </c>
    </row>
    <row r="24" spans="1:21" s="3" customFormat="1" ht="14.1" customHeight="1" x14ac:dyDescent="0.25">
      <c r="A24" s="40" t="s">
        <v>7</v>
      </c>
      <c r="B24" s="41">
        <v>1009462</v>
      </c>
      <c r="C24" s="41">
        <v>308272</v>
      </c>
      <c r="D24" s="41">
        <v>582845</v>
      </c>
      <c r="E24" s="41">
        <v>281189</v>
      </c>
      <c r="F24" s="41">
        <v>25121</v>
      </c>
      <c r="G24" s="41">
        <v>744998</v>
      </c>
      <c r="H24" s="41">
        <v>316573</v>
      </c>
      <c r="I24" s="41">
        <v>430670</v>
      </c>
      <c r="J24" s="41">
        <v>248269</v>
      </c>
      <c r="K24" s="41">
        <v>91543</v>
      </c>
      <c r="L24" s="41">
        <v>95806</v>
      </c>
      <c r="M24" s="41">
        <v>144954</v>
      </c>
      <c r="N24" s="41">
        <v>174062</v>
      </c>
      <c r="O24" s="41">
        <v>18564</v>
      </c>
      <c r="P24" s="41">
        <v>30016</v>
      </c>
      <c r="Q24" s="41">
        <v>31436</v>
      </c>
      <c r="R24" s="41">
        <v>68689</v>
      </c>
      <c r="S24" s="41">
        <v>27204</v>
      </c>
      <c r="T24" s="41">
        <v>18479</v>
      </c>
      <c r="U24" s="41">
        <f t="shared" si="3"/>
        <v>4648152</v>
      </c>
    </row>
    <row r="25" spans="1:21" s="3" customFormat="1" ht="14.1" customHeight="1" x14ac:dyDescent="0.25">
      <c r="A25" s="42" t="s">
        <v>8</v>
      </c>
      <c r="B25" s="43">
        <v>972929</v>
      </c>
      <c r="C25" s="43">
        <v>289875</v>
      </c>
      <c r="D25" s="43">
        <v>566870</v>
      </c>
      <c r="E25" s="43">
        <v>277860</v>
      </c>
      <c r="F25" s="43">
        <v>25338</v>
      </c>
      <c r="G25" s="43">
        <v>733259</v>
      </c>
      <c r="H25" s="43">
        <v>285168</v>
      </c>
      <c r="I25" s="43">
        <v>420635</v>
      </c>
      <c r="J25" s="43">
        <v>241368</v>
      </c>
      <c r="K25" s="43">
        <v>91171</v>
      </c>
      <c r="L25" s="43">
        <v>85768</v>
      </c>
      <c r="M25" s="43">
        <v>142297</v>
      </c>
      <c r="N25" s="43">
        <v>167111</v>
      </c>
      <c r="O25" s="43">
        <v>17601</v>
      </c>
      <c r="P25" s="43">
        <v>27609</v>
      </c>
      <c r="Q25" s="43">
        <v>30725</v>
      </c>
      <c r="R25" s="43">
        <v>67077</v>
      </c>
      <c r="S25" s="43">
        <v>25387</v>
      </c>
      <c r="T25" s="43">
        <v>16555</v>
      </c>
      <c r="U25" s="43">
        <f t="shared" si="3"/>
        <v>4484603</v>
      </c>
    </row>
    <row r="26" spans="1:21" s="3" customFormat="1" ht="14.1" customHeight="1" x14ac:dyDescent="0.25">
      <c r="A26" s="40" t="s">
        <v>9</v>
      </c>
      <c r="B26" s="41">
        <v>871020</v>
      </c>
      <c r="C26" s="41">
        <v>257007</v>
      </c>
      <c r="D26" s="41">
        <v>475026</v>
      </c>
      <c r="E26" s="41">
        <v>222340</v>
      </c>
      <c r="F26" s="41">
        <v>18329</v>
      </c>
      <c r="G26" s="41">
        <v>612129</v>
      </c>
      <c r="H26" s="41">
        <v>249082</v>
      </c>
      <c r="I26" s="41">
        <v>315440</v>
      </c>
      <c r="J26" s="41">
        <v>180460</v>
      </c>
      <c r="K26" s="41">
        <v>60785</v>
      </c>
      <c r="L26" s="41">
        <v>68554</v>
      </c>
      <c r="M26" s="41">
        <v>78490</v>
      </c>
      <c r="N26" s="41">
        <v>119564</v>
      </c>
      <c r="O26" s="41">
        <v>14633</v>
      </c>
      <c r="P26" s="41">
        <v>25920</v>
      </c>
      <c r="Q26" s="41">
        <v>26053</v>
      </c>
      <c r="R26" s="41">
        <v>43591</v>
      </c>
      <c r="S26" s="41">
        <v>19392</v>
      </c>
      <c r="T26" s="41">
        <v>15219</v>
      </c>
      <c r="U26" s="41">
        <f t="shared" si="3"/>
        <v>3673034</v>
      </c>
    </row>
    <row r="27" spans="1:21" s="3" customFormat="1" ht="14.1" customHeight="1" x14ac:dyDescent="0.25">
      <c r="A27" s="42" t="s">
        <v>10</v>
      </c>
      <c r="B27" s="43">
        <v>747346</v>
      </c>
      <c r="C27" s="43">
        <v>217378</v>
      </c>
      <c r="D27" s="43">
        <v>310019</v>
      </c>
      <c r="E27" s="43">
        <v>133163</v>
      </c>
      <c r="F27" s="43">
        <v>1523</v>
      </c>
      <c r="G27" s="43">
        <v>404709</v>
      </c>
      <c r="H27" s="43">
        <v>138335</v>
      </c>
      <c r="I27" s="43">
        <v>154573</v>
      </c>
      <c r="J27" s="43">
        <v>53405</v>
      </c>
      <c r="K27" s="43">
        <v>11547</v>
      </c>
      <c r="L27" s="43">
        <v>19747</v>
      </c>
      <c r="M27" s="43">
        <v>20795</v>
      </c>
      <c r="N27" s="43">
        <v>61520</v>
      </c>
      <c r="O27" s="43">
        <v>4776</v>
      </c>
      <c r="P27" s="43">
        <v>16011</v>
      </c>
      <c r="Q27" s="43">
        <v>4971</v>
      </c>
      <c r="R27" s="43">
        <v>4076</v>
      </c>
      <c r="S27" s="43">
        <v>5112</v>
      </c>
      <c r="T27" s="43">
        <v>1371</v>
      </c>
      <c r="U27" s="43">
        <f t="shared" si="3"/>
        <v>2310377</v>
      </c>
    </row>
    <row r="28" spans="1:21" s="3" customFormat="1" ht="14.1" customHeight="1" x14ac:dyDescent="0.25">
      <c r="A28" s="40" t="s">
        <v>11</v>
      </c>
      <c r="B28" s="41">
        <v>449914</v>
      </c>
      <c r="C28" s="41">
        <v>128708</v>
      </c>
      <c r="D28" s="41">
        <v>6799</v>
      </c>
      <c r="E28" s="41">
        <v>793</v>
      </c>
      <c r="F28" s="41">
        <v>0</v>
      </c>
      <c r="G28" s="41">
        <v>17635</v>
      </c>
      <c r="H28" s="41">
        <v>2592</v>
      </c>
      <c r="I28" s="41">
        <v>2973</v>
      </c>
      <c r="J28" s="41">
        <v>81</v>
      </c>
      <c r="K28" s="41">
        <v>82</v>
      </c>
      <c r="L28" s="41">
        <v>167</v>
      </c>
      <c r="M28" s="41">
        <v>57</v>
      </c>
      <c r="N28" s="41">
        <v>522</v>
      </c>
      <c r="O28" s="41">
        <v>0</v>
      </c>
      <c r="P28" s="41">
        <v>1523</v>
      </c>
      <c r="Q28" s="41">
        <v>55</v>
      </c>
      <c r="R28" s="41">
        <v>21</v>
      </c>
      <c r="S28" s="41">
        <v>77</v>
      </c>
      <c r="T28" s="41">
        <v>0</v>
      </c>
      <c r="U28" s="41">
        <f t="shared" si="3"/>
        <v>611999</v>
      </c>
    </row>
    <row r="29" spans="1:21" s="3" customFormat="1" ht="14.1" customHeight="1" x14ac:dyDescent="0.25">
      <c r="A29" s="42" t="s">
        <v>12</v>
      </c>
      <c r="B29" s="43">
        <v>380969</v>
      </c>
      <c r="C29" s="43">
        <v>170121</v>
      </c>
      <c r="D29" s="43">
        <v>3</v>
      </c>
      <c r="E29" s="43">
        <v>0</v>
      </c>
      <c r="F29" s="43">
        <v>0</v>
      </c>
      <c r="G29" s="43">
        <v>3659</v>
      </c>
      <c r="H29" s="43">
        <v>1903</v>
      </c>
      <c r="I29" s="43">
        <v>0</v>
      </c>
      <c r="J29" s="43">
        <v>0</v>
      </c>
      <c r="K29" s="43">
        <v>0</v>
      </c>
      <c r="L29" s="43">
        <v>0</v>
      </c>
      <c r="M29" s="43">
        <v>0</v>
      </c>
      <c r="N29" s="43">
        <v>0</v>
      </c>
      <c r="O29" s="43">
        <v>0</v>
      </c>
      <c r="P29" s="43">
        <v>189</v>
      </c>
      <c r="Q29" s="43">
        <v>0</v>
      </c>
      <c r="R29" s="43">
        <v>0</v>
      </c>
      <c r="S29" s="43">
        <v>0</v>
      </c>
      <c r="T29" s="43">
        <v>0</v>
      </c>
      <c r="U29" s="43">
        <f t="shared" si="3"/>
        <v>556844</v>
      </c>
    </row>
    <row r="30" spans="1:21" s="20" customFormat="1" ht="14.1" hidden="1" customHeight="1" thickBot="1" x14ac:dyDescent="0.3">
      <c r="A30" s="58" t="s">
        <v>0</v>
      </c>
      <c r="B30" s="59">
        <f>SUM(B18:B29)</f>
        <v>7920103</v>
      </c>
      <c r="C30" s="59">
        <f t="shared" ref="C30:U30" si="4">SUM(C18:C29)</f>
        <v>2448312</v>
      </c>
      <c r="D30" s="59">
        <f t="shared" si="4"/>
        <v>2988930</v>
      </c>
      <c r="E30" s="59">
        <f t="shared" si="4"/>
        <v>1353309</v>
      </c>
      <c r="F30" s="59">
        <f t="shared" si="4"/>
        <v>99304</v>
      </c>
      <c r="G30" s="59">
        <f t="shared" si="4"/>
        <v>3809393</v>
      </c>
      <c r="H30" s="59">
        <f t="shared" si="4"/>
        <v>1525563</v>
      </c>
      <c r="I30" s="59">
        <f t="shared" si="4"/>
        <v>1957657</v>
      </c>
      <c r="J30" s="59">
        <f t="shared" si="4"/>
        <v>1050818</v>
      </c>
      <c r="K30" s="59">
        <f t="shared" si="4"/>
        <v>371354</v>
      </c>
      <c r="L30" s="59">
        <f t="shared" si="4"/>
        <v>396293</v>
      </c>
      <c r="M30" s="59">
        <f t="shared" si="4"/>
        <v>523287</v>
      </c>
      <c r="N30" s="59">
        <f t="shared" si="4"/>
        <v>756279</v>
      </c>
      <c r="O30" s="59">
        <f t="shared" si="4"/>
        <v>77146</v>
      </c>
      <c r="P30" s="59">
        <f t="shared" si="4"/>
        <v>153483</v>
      </c>
      <c r="Q30" s="59">
        <f t="shared" si="4"/>
        <v>138020</v>
      </c>
      <c r="R30" s="59">
        <f t="shared" si="4"/>
        <v>268833</v>
      </c>
      <c r="S30" s="59">
        <f t="shared" si="4"/>
        <v>114903</v>
      </c>
      <c r="T30" s="59">
        <f t="shared" si="4"/>
        <v>76868</v>
      </c>
      <c r="U30" s="59">
        <f t="shared" si="4"/>
        <v>26029855</v>
      </c>
    </row>
    <row r="31" spans="1:21" s="20" customFormat="1" ht="14.1" customHeight="1" x14ac:dyDescent="0.25">
      <c r="A31" s="48" t="str">
        <f>A15</f>
        <v>Σύνολο</v>
      </c>
      <c r="B31" s="49">
        <f t="shared" ref="B31:U31" si="5">SUM(B18:B29)</f>
        <v>7920103</v>
      </c>
      <c r="C31" s="49">
        <f t="shared" si="5"/>
        <v>2448312</v>
      </c>
      <c r="D31" s="49">
        <f t="shared" si="5"/>
        <v>2988930</v>
      </c>
      <c r="E31" s="49">
        <f t="shared" si="5"/>
        <v>1353309</v>
      </c>
      <c r="F31" s="49">
        <f t="shared" si="5"/>
        <v>99304</v>
      </c>
      <c r="G31" s="49">
        <f t="shared" si="5"/>
        <v>3809393</v>
      </c>
      <c r="H31" s="49">
        <f t="shared" si="5"/>
        <v>1525563</v>
      </c>
      <c r="I31" s="49">
        <f t="shared" si="5"/>
        <v>1957657</v>
      </c>
      <c r="J31" s="49">
        <f t="shared" si="5"/>
        <v>1050818</v>
      </c>
      <c r="K31" s="49">
        <f t="shared" si="5"/>
        <v>371354</v>
      </c>
      <c r="L31" s="49">
        <f t="shared" si="5"/>
        <v>396293</v>
      </c>
      <c r="M31" s="49">
        <f t="shared" si="5"/>
        <v>523287</v>
      </c>
      <c r="N31" s="49">
        <f t="shared" si="5"/>
        <v>756279</v>
      </c>
      <c r="O31" s="49">
        <f t="shared" si="5"/>
        <v>77146</v>
      </c>
      <c r="P31" s="49">
        <f t="shared" si="5"/>
        <v>153483</v>
      </c>
      <c r="Q31" s="49">
        <f t="shared" si="5"/>
        <v>138020</v>
      </c>
      <c r="R31" s="49">
        <f t="shared" si="5"/>
        <v>268833</v>
      </c>
      <c r="S31" s="49">
        <f t="shared" si="5"/>
        <v>114903</v>
      </c>
      <c r="T31" s="49">
        <f t="shared" si="5"/>
        <v>76868</v>
      </c>
      <c r="U31" s="49">
        <f t="shared" si="5"/>
        <v>26029855</v>
      </c>
    </row>
    <row r="32" spans="1:21" s="3" customFormat="1" ht="14.1" customHeight="1" x14ac:dyDescent="0.25">
      <c r="A32" s="50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35"/>
      <c r="S32" s="35"/>
      <c r="T32" s="35"/>
      <c r="U32" s="35"/>
    </row>
    <row r="33" spans="1:21" s="2" customFormat="1" ht="13.5" customHeight="1" x14ac:dyDescent="0.25">
      <c r="A33" s="36" t="s">
        <v>46</v>
      </c>
      <c r="B33" s="37" t="str">
        <f>B2</f>
        <v>Αθήνα</v>
      </c>
      <c r="C33" s="38" t="str">
        <f t="shared" ref="C33:Q33" si="6">C2</f>
        <v>Θεσσαλονίκη</v>
      </c>
      <c r="D33" s="38" t="str">
        <f t="shared" si="6"/>
        <v>Ρόδος</v>
      </c>
      <c r="E33" s="38" t="str">
        <f t="shared" si="6"/>
        <v>Κως</v>
      </c>
      <c r="F33" s="39" t="str">
        <f t="shared" si="6"/>
        <v>Kάρπαθος</v>
      </c>
      <c r="G33" s="37" t="str">
        <f t="shared" si="6"/>
        <v>Ηράκλειο</v>
      </c>
      <c r="H33" s="38" t="str">
        <f t="shared" si="6"/>
        <v xml:space="preserve">Χανιά </v>
      </c>
      <c r="I33" s="38" t="str">
        <f t="shared" si="6"/>
        <v>Κέρκυρα</v>
      </c>
      <c r="J33" s="38" t="str">
        <f t="shared" si="6"/>
        <v>Ζάκυνθος</v>
      </c>
      <c r="K33" s="39" t="str">
        <f t="shared" si="6"/>
        <v>Κεφαλονιά</v>
      </c>
      <c r="L33" s="37" t="str">
        <f t="shared" si="6"/>
        <v xml:space="preserve">Άκτιο </v>
      </c>
      <c r="M33" s="38" t="str">
        <f t="shared" si="6"/>
        <v>Μύκονος</v>
      </c>
      <c r="N33" s="38" t="str">
        <f t="shared" si="6"/>
        <v>Σαντορίνη</v>
      </c>
      <c r="O33" s="38" t="str">
        <f t="shared" si="6"/>
        <v>Άραξος</v>
      </c>
      <c r="P33" s="39" t="str">
        <f t="shared" si="6"/>
        <v>Καλαμάτα</v>
      </c>
      <c r="Q33" s="37" t="str">
        <f t="shared" si="6"/>
        <v>Σάμος</v>
      </c>
      <c r="R33" s="38" t="str">
        <f t="shared" ref="R33:U33" si="7">R2</f>
        <v>Σκιάθος</v>
      </c>
      <c r="S33" s="38" t="str">
        <f t="shared" si="7"/>
        <v>Καβάλα</v>
      </c>
      <c r="T33" s="38" t="str">
        <f t="shared" si="7"/>
        <v>Μυτιλήνη</v>
      </c>
      <c r="U33" s="39" t="str">
        <f t="shared" si="7"/>
        <v>Σύνολο</v>
      </c>
    </row>
    <row r="34" spans="1:21" s="3" customFormat="1" ht="14.1" customHeight="1" x14ac:dyDescent="0.25">
      <c r="A34" s="40" t="s">
        <v>1</v>
      </c>
      <c r="B34" s="52">
        <f>IF(B18=0,"",(B3/B18 -1))</f>
        <v>0.10065396179816322</v>
      </c>
      <c r="C34" s="52">
        <f t="shared" ref="C34:U34" si="8">IF(C18=0,"",(C3/C18 -1))</f>
        <v>6.3977176558860149E-2</v>
      </c>
      <c r="D34" s="52" t="str">
        <f t="shared" si="8"/>
        <v/>
      </c>
      <c r="E34" s="52" t="str">
        <f t="shared" si="8"/>
        <v/>
      </c>
      <c r="F34" s="52" t="str">
        <f t="shared" si="8"/>
        <v/>
      </c>
      <c r="G34" s="52">
        <f t="shared" si="8"/>
        <v>-8.4979054458408143E-2</v>
      </c>
      <c r="H34" s="52">
        <f t="shared" si="8"/>
        <v>8.9943342776203972E-2</v>
      </c>
      <c r="I34" s="52" t="str">
        <f t="shared" si="8"/>
        <v/>
      </c>
      <c r="J34" s="52" t="str">
        <f t="shared" si="8"/>
        <v/>
      </c>
      <c r="K34" s="52" t="str">
        <f t="shared" si="8"/>
        <v/>
      </c>
      <c r="L34" s="52" t="str">
        <f t="shared" si="8"/>
        <v/>
      </c>
      <c r="M34" s="52" t="str">
        <f t="shared" si="8"/>
        <v/>
      </c>
      <c r="N34" s="52" t="str">
        <f t="shared" si="8"/>
        <v/>
      </c>
      <c r="O34" s="52" t="str">
        <f t="shared" si="8"/>
        <v/>
      </c>
      <c r="P34" s="52" t="str">
        <f t="shared" si="8"/>
        <v/>
      </c>
      <c r="Q34" s="52" t="str">
        <f t="shared" si="8"/>
        <v/>
      </c>
      <c r="R34" s="52" t="str">
        <f t="shared" si="8"/>
        <v/>
      </c>
      <c r="S34" s="52" t="str">
        <f t="shared" si="8"/>
        <v/>
      </c>
      <c r="T34" s="52" t="str">
        <f t="shared" si="8"/>
        <v/>
      </c>
      <c r="U34" s="52">
        <f t="shared" si="8"/>
        <v>9.1306653898622026E-2</v>
      </c>
    </row>
    <row r="35" spans="1:21" s="3" customFormat="1" ht="14.1" customHeight="1" x14ac:dyDescent="0.25">
      <c r="A35" s="42" t="s">
        <v>2</v>
      </c>
      <c r="B35" s="53">
        <f t="shared" ref="B35:U35" si="9">IF(B19=0,"",(B4/B19 -1))</f>
        <v>2.6348012858564474E-2</v>
      </c>
      <c r="C35" s="53">
        <f t="shared" si="9"/>
        <v>0.16061402006128778</v>
      </c>
      <c r="D35" s="53">
        <f t="shared" si="9"/>
        <v>8.7985114300903833E-2</v>
      </c>
      <c r="E35" s="53" t="str">
        <f t="shared" si="9"/>
        <v/>
      </c>
      <c r="F35" s="53" t="str">
        <f t="shared" si="9"/>
        <v/>
      </c>
      <c r="G35" s="53">
        <f t="shared" si="9"/>
        <v>-0.24250440917107585</v>
      </c>
      <c r="H35" s="53">
        <f t="shared" si="9"/>
        <v>-0.20983379501385047</v>
      </c>
      <c r="I35" s="53" t="str">
        <f t="shared" si="9"/>
        <v/>
      </c>
      <c r="J35" s="53" t="str">
        <f t="shared" si="9"/>
        <v/>
      </c>
      <c r="K35" s="53" t="str">
        <f t="shared" si="9"/>
        <v/>
      </c>
      <c r="L35" s="53" t="str">
        <f t="shared" si="9"/>
        <v/>
      </c>
      <c r="M35" s="53" t="str">
        <f t="shared" si="9"/>
        <v/>
      </c>
      <c r="N35" s="53" t="str">
        <f t="shared" si="9"/>
        <v/>
      </c>
      <c r="O35" s="53" t="str">
        <f t="shared" si="9"/>
        <v/>
      </c>
      <c r="P35" s="53">
        <f t="shared" si="9"/>
        <v>-1</v>
      </c>
      <c r="Q35" s="53" t="str">
        <f t="shared" si="9"/>
        <v/>
      </c>
      <c r="R35" s="53" t="str">
        <f t="shared" si="9"/>
        <v/>
      </c>
      <c r="S35" s="53" t="str">
        <f t="shared" si="9"/>
        <v/>
      </c>
      <c r="T35" s="53" t="str">
        <f t="shared" si="9"/>
        <v/>
      </c>
      <c r="U35" s="53">
        <f t="shared" si="9"/>
        <v>5.4803810894026084E-2</v>
      </c>
    </row>
    <row r="36" spans="1:21" s="3" customFormat="1" ht="14.1" customHeight="1" x14ac:dyDescent="0.25">
      <c r="A36" s="40" t="s">
        <v>3</v>
      </c>
      <c r="B36" s="52">
        <f t="shared" ref="B36:U36" si="10">IF(B20=0,"",(B5/B20 -1))</f>
        <v>4.9647491889193818E-2</v>
      </c>
      <c r="C36" s="52">
        <f t="shared" si="10"/>
        <v>5.8090187432551454E-2</v>
      </c>
      <c r="D36" s="52">
        <f t="shared" si="10"/>
        <v>-0.43348930481283421</v>
      </c>
      <c r="E36" s="52">
        <f t="shared" si="10"/>
        <v>-0.85147507629704988</v>
      </c>
      <c r="F36" s="52" t="str">
        <f t="shared" si="10"/>
        <v/>
      </c>
      <c r="G36" s="52">
        <f t="shared" si="10"/>
        <v>-0.36217748522558013</v>
      </c>
      <c r="H36" s="52">
        <f t="shared" si="10"/>
        <v>-0.43363242574257421</v>
      </c>
      <c r="I36" s="52">
        <f t="shared" si="10"/>
        <v>-0.61709183673469381</v>
      </c>
      <c r="J36" s="52">
        <f t="shared" si="10"/>
        <v>0.23214285714285721</v>
      </c>
      <c r="K36" s="52" t="str">
        <f t="shared" si="10"/>
        <v/>
      </c>
      <c r="L36" s="52">
        <f t="shared" si="10"/>
        <v>-0.11475409836065575</v>
      </c>
      <c r="M36" s="52">
        <f t="shared" si="10"/>
        <v>-1.6000000000000014E-2</v>
      </c>
      <c r="N36" s="52">
        <f t="shared" si="10"/>
        <v>-0.5559954751131222</v>
      </c>
      <c r="O36" s="52" t="str">
        <f t="shared" si="10"/>
        <v/>
      </c>
      <c r="P36" s="52">
        <f t="shared" si="10"/>
        <v>-0.13897691263014944</v>
      </c>
      <c r="Q36" s="52" t="str">
        <f t="shared" si="10"/>
        <v/>
      </c>
      <c r="R36" s="52" t="str">
        <f t="shared" si="10"/>
        <v/>
      </c>
      <c r="S36" s="52">
        <f t="shared" si="10"/>
        <v>-1</v>
      </c>
      <c r="T36" s="52" t="str">
        <f t="shared" si="10"/>
        <v/>
      </c>
      <c r="U36" s="52">
        <f t="shared" si="10"/>
        <v>1.0507410987349086E-2</v>
      </c>
    </row>
    <row r="37" spans="1:21" s="3" customFormat="1" ht="14.1" customHeight="1" x14ac:dyDescent="0.25">
      <c r="A37" s="42" t="s">
        <v>4</v>
      </c>
      <c r="B37" s="53">
        <f t="shared" ref="B37:U37" si="11">IF(B21=0,"",(B6/B21 -1))</f>
        <v>5.4342003830595509E-2</v>
      </c>
      <c r="C37" s="53">
        <f t="shared" si="11"/>
        <v>0.1208944164063126</v>
      </c>
      <c r="D37" s="53">
        <f t="shared" si="11"/>
        <v>9.6309185124974661E-2</v>
      </c>
      <c r="E37" s="53">
        <f t="shared" si="11"/>
        <v>0.18721120882396791</v>
      </c>
      <c r="F37" s="53">
        <f t="shared" si="11"/>
        <v>-2.7692307692307683E-2</v>
      </c>
      <c r="G37" s="53">
        <f t="shared" si="11"/>
        <v>0.2174060622517906</v>
      </c>
      <c r="H37" s="53">
        <f t="shared" si="11"/>
        <v>1.9070305208463978E-2</v>
      </c>
      <c r="I37" s="53">
        <f t="shared" si="11"/>
        <v>4.6870259217729693E-2</v>
      </c>
      <c r="J37" s="53">
        <f t="shared" si="11"/>
        <v>4.4707186403103671E-2</v>
      </c>
      <c r="K37" s="53">
        <f t="shared" si="11"/>
        <v>0.3143156241821512</v>
      </c>
      <c r="L37" s="53">
        <f t="shared" si="11"/>
        <v>-1.1886033910155525E-2</v>
      </c>
      <c r="M37" s="53">
        <f t="shared" si="11"/>
        <v>-8.0344601554452666E-2</v>
      </c>
      <c r="N37" s="53">
        <f t="shared" si="11"/>
        <v>-0.2897350477910271</v>
      </c>
      <c r="O37" s="53" t="str">
        <f t="shared" si="11"/>
        <v/>
      </c>
      <c r="P37" s="53">
        <f t="shared" si="11"/>
        <v>0.13339275103980985</v>
      </c>
      <c r="Q37" s="53">
        <f t="shared" si="11"/>
        <v>0.73060029282576866</v>
      </c>
      <c r="R37" s="53">
        <f t="shared" si="11"/>
        <v>-0.87699316628701596</v>
      </c>
      <c r="S37" s="53">
        <f t="shared" si="11"/>
        <v>0.50735294117647056</v>
      </c>
      <c r="T37" s="53">
        <f t="shared" si="11"/>
        <v>-6.3985374771480807E-2</v>
      </c>
      <c r="U37" s="53">
        <f t="shared" si="11"/>
        <v>8.408447806086583E-2</v>
      </c>
    </row>
    <row r="38" spans="1:21" s="3" customFormat="1" ht="14.1" customHeight="1" x14ac:dyDescent="0.25">
      <c r="A38" s="40" t="s">
        <v>5</v>
      </c>
      <c r="B38" s="52">
        <f t="shared" ref="B38:U38" si="12">IF(B22=0,"",(B7/B22 -1))</f>
        <v>0.11290818348243326</v>
      </c>
      <c r="C38" s="52">
        <f t="shared" si="12"/>
        <v>6.8073417506442357E-2</v>
      </c>
      <c r="D38" s="52">
        <f t="shared" si="12"/>
        <v>3.6416876423985833E-3</v>
      </c>
      <c r="E38" s="52">
        <f t="shared" si="12"/>
        <v>7.3841328909874937E-2</v>
      </c>
      <c r="F38" s="52">
        <f t="shared" si="12"/>
        <v>-0.1940827050491204</v>
      </c>
      <c r="G38" s="52">
        <f t="shared" si="12"/>
        <v>1.7332575765697245E-2</v>
      </c>
      <c r="H38" s="52">
        <f t="shared" si="12"/>
        <v>5.8710165495077016E-2</v>
      </c>
      <c r="I38" s="52">
        <f t="shared" si="12"/>
        <v>7.9387997709082336E-2</v>
      </c>
      <c r="J38" s="52">
        <f t="shared" si="12"/>
        <v>1.7257144757186316E-2</v>
      </c>
      <c r="K38" s="52">
        <f t="shared" si="12"/>
        <v>0.10558191177954979</v>
      </c>
      <c r="L38" s="52">
        <f t="shared" si="12"/>
        <v>8.8570559183577924E-2</v>
      </c>
      <c r="M38" s="52">
        <f t="shared" si="12"/>
        <v>0.11177198044873693</v>
      </c>
      <c r="N38" s="52">
        <f t="shared" si="12"/>
        <v>-0.21286925250449529</v>
      </c>
      <c r="O38" s="52">
        <f t="shared" si="12"/>
        <v>0.31690340909090908</v>
      </c>
      <c r="P38" s="52">
        <f t="shared" si="12"/>
        <v>0.13566052272861961</v>
      </c>
      <c r="Q38" s="52">
        <f t="shared" si="12"/>
        <v>8.1218274111674038E-3</v>
      </c>
      <c r="R38" s="52">
        <f t="shared" si="12"/>
        <v>-7.0354346930366685E-2</v>
      </c>
      <c r="S38" s="52">
        <f t="shared" si="12"/>
        <v>-0.15379118697895988</v>
      </c>
      <c r="T38" s="52">
        <f t="shared" si="12"/>
        <v>-8.4716055153073122E-2</v>
      </c>
      <c r="U38" s="52">
        <f t="shared" si="12"/>
        <v>5.3242355024199162E-2</v>
      </c>
    </row>
    <row r="39" spans="1:21" s="3" customFormat="1" ht="14.1" customHeight="1" x14ac:dyDescent="0.25">
      <c r="A39" s="42" t="s">
        <v>6</v>
      </c>
      <c r="B39" s="53">
        <f t="shared" ref="B39:U39" si="13">IF(B23=0,"",(B8/B23 -1))</f>
        <v>0.15902939677452532</v>
      </c>
      <c r="C39" s="53">
        <f t="shared" si="13"/>
        <v>7.6410742934715614E-2</v>
      </c>
      <c r="D39" s="53">
        <f t="shared" si="13"/>
        <v>-2.1612826848473876E-3</v>
      </c>
      <c r="E39" s="53">
        <f t="shared" si="13"/>
        <v>-1.103503624006219E-2</v>
      </c>
      <c r="F39" s="53">
        <f t="shared" si="13"/>
        <v>-9.3726070753994639E-2</v>
      </c>
      <c r="G39" s="53">
        <f t="shared" si="13"/>
        <v>4.8671972062724667E-2</v>
      </c>
      <c r="H39" s="53">
        <f t="shared" si="13"/>
        <v>1.2580178710466905E-2</v>
      </c>
      <c r="I39" s="53">
        <f t="shared" si="13"/>
        <v>5.0133940060360871E-2</v>
      </c>
      <c r="J39" s="53">
        <f t="shared" si="13"/>
        <v>6.9017293698877547E-2</v>
      </c>
      <c r="K39" s="53">
        <f t="shared" si="13"/>
        <v>-6.7878588015444219E-3</v>
      </c>
      <c r="L39" s="53">
        <f t="shared" si="13"/>
        <v>3.0080902813562904E-2</v>
      </c>
      <c r="M39" s="53">
        <f t="shared" si="13"/>
        <v>-9.0410988747644527E-3</v>
      </c>
      <c r="N39" s="53">
        <f t="shared" si="13"/>
        <v>-0.14488349363054709</v>
      </c>
      <c r="O39" s="53">
        <f t="shared" si="13"/>
        <v>6.778144783925133E-2</v>
      </c>
      <c r="P39" s="53">
        <f t="shared" si="13"/>
        <v>3.5180299032541829E-2</v>
      </c>
      <c r="Q39" s="53">
        <f t="shared" si="13"/>
        <v>-0.11520937296593625</v>
      </c>
      <c r="R39" s="53">
        <f t="shared" si="13"/>
        <v>6.501874840729549E-2</v>
      </c>
      <c r="S39" s="53">
        <f t="shared" si="13"/>
        <v>7.1124306183038666E-2</v>
      </c>
      <c r="T39" s="53">
        <f t="shared" si="13"/>
        <v>4.7460236018471047E-2</v>
      </c>
      <c r="U39" s="53">
        <f t="shared" si="13"/>
        <v>5.3839590890295108E-2</v>
      </c>
    </row>
    <row r="40" spans="1:21" s="3" customFormat="1" ht="14.1" customHeight="1" x14ac:dyDescent="0.25">
      <c r="A40" s="40" t="s">
        <v>7</v>
      </c>
      <c r="B40" s="52">
        <f t="shared" ref="B40:U41" si="14">IF(B24=0,"",(B9/B24 -1))</f>
        <v>9.1477440458382686E-2</v>
      </c>
      <c r="C40" s="52">
        <f t="shared" si="14"/>
        <v>0.11503801837338457</v>
      </c>
      <c r="D40" s="52">
        <f t="shared" si="14"/>
        <v>1.9240106717909544E-2</v>
      </c>
      <c r="E40" s="52">
        <f t="shared" si="14"/>
        <v>1.5786535035154259E-2</v>
      </c>
      <c r="F40" s="52">
        <f t="shared" si="14"/>
        <v>-8.2719636957127474E-2</v>
      </c>
      <c r="G40" s="52">
        <f t="shared" si="14"/>
        <v>4.5100792216891783E-2</v>
      </c>
      <c r="H40" s="52">
        <f t="shared" si="14"/>
        <v>5.6006039681211206E-3</v>
      </c>
      <c r="I40" s="52">
        <f t="shared" si="14"/>
        <v>4.2854157475561427E-2</v>
      </c>
      <c r="J40" s="52">
        <f t="shared" si="14"/>
        <v>3.3701348134483222E-2</v>
      </c>
      <c r="K40" s="52">
        <f t="shared" si="14"/>
        <v>1.8625126989502139E-2</v>
      </c>
      <c r="L40" s="52">
        <f t="shared" si="14"/>
        <v>4.8086758658121731E-2</v>
      </c>
      <c r="M40" s="52">
        <f t="shared" si="14"/>
        <v>3.9571174303572265E-2</v>
      </c>
      <c r="N40" s="52">
        <f t="shared" si="14"/>
        <v>-8.3878158357366894E-2</v>
      </c>
      <c r="O40" s="52">
        <f t="shared" si="14"/>
        <v>8.8989441930618307E-2</v>
      </c>
      <c r="P40" s="52">
        <f t="shared" si="14"/>
        <v>9.6981609808102442E-2</v>
      </c>
      <c r="Q40" s="52">
        <f t="shared" si="14"/>
        <v>-6.1108283496628113E-2</v>
      </c>
      <c r="R40" s="52">
        <f t="shared" si="14"/>
        <v>0.10173390208039135</v>
      </c>
      <c r="S40" s="52">
        <f t="shared" si="14"/>
        <v>4.1905602117335849E-3</v>
      </c>
      <c r="T40" s="52">
        <f t="shared" si="14"/>
        <v>7.0079549759186177E-2</v>
      </c>
      <c r="U40" s="52">
        <f t="shared" si="14"/>
        <v>4.562329286994049E-2</v>
      </c>
    </row>
    <row r="41" spans="1:21" s="3" customFormat="1" ht="14.1" customHeight="1" x14ac:dyDescent="0.25">
      <c r="A41" s="42" t="s">
        <v>8</v>
      </c>
      <c r="B41" s="53">
        <f t="shared" si="14"/>
        <v>9.7707026925911267E-2</v>
      </c>
      <c r="C41" s="53">
        <f t="shared" ref="C41:T41" si="15">IF(C25=0,"",(C10/C25 -1))</f>
        <v>0.1311772315653299</v>
      </c>
      <c r="D41" s="53">
        <f t="shared" si="15"/>
        <v>4.7672305819676408E-2</v>
      </c>
      <c r="E41" s="53">
        <f t="shared" si="15"/>
        <v>3.1263945872021859E-2</v>
      </c>
      <c r="F41" s="53">
        <f t="shared" si="15"/>
        <v>-5.063540926671406E-2</v>
      </c>
      <c r="G41" s="53">
        <f t="shared" si="15"/>
        <v>6.8982446857113189E-2</v>
      </c>
      <c r="H41" s="53">
        <f t="shared" si="15"/>
        <v>5.8758345957470759E-2</v>
      </c>
      <c r="I41" s="53">
        <f t="shared" si="15"/>
        <v>5.3114933374540874E-2</v>
      </c>
      <c r="J41" s="53">
        <f t="shared" si="15"/>
        <v>3.3732723476185722E-2</v>
      </c>
      <c r="K41" s="53">
        <f t="shared" si="15"/>
        <v>-2.2375536080551983E-2</v>
      </c>
      <c r="L41" s="53">
        <f t="shared" si="15"/>
        <v>0.10545891241488659</v>
      </c>
      <c r="M41" s="53">
        <f t="shared" si="15"/>
        <v>2.7196638017667363E-2</v>
      </c>
      <c r="N41" s="53">
        <f t="shared" si="15"/>
        <v>-6.9115737443974368E-2</v>
      </c>
      <c r="O41" s="53">
        <f t="shared" si="15"/>
        <v>8.8574512811772088E-2</v>
      </c>
      <c r="P41" s="53">
        <f t="shared" si="15"/>
        <v>0.1542975116809735</v>
      </c>
      <c r="Q41" s="53">
        <f t="shared" si="15"/>
        <v>-4.0390561432058547E-2</v>
      </c>
      <c r="R41" s="53">
        <f t="shared" si="15"/>
        <v>9.366847056368055E-2</v>
      </c>
      <c r="S41" s="53">
        <f t="shared" si="15"/>
        <v>5.9873163430101961E-2</v>
      </c>
      <c r="T41" s="53">
        <f t="shared" si="15"/>
        <v>0.17034128662035641</v>
      </c>
      <c r="U41" s="53">
        <f t="shared" si="14"/>
        <v>6.2405300982049106E-2</v>
      </c>
    </row>
    <row r="42" spans="1:21" s="3" customFormat="1" ht="14.1" customHeight="1" x14ac:dyDescent="0.25">
      <c r="A42" s="40" t="s">
        <v>9</v>
      </c>
      <c r="B42" s="52">
        <f>IF(B26=0,"",(B11/B26 -1))</f>
        <v>9.9543064453169849E-2</v>
      </c>
      <c r="C42" s="52">
        <f t="shared" ref="C42:T42" si="16">IF(C26=0,"",(C11/C26 -1))</f>
        <v>9.9697673604220993E-2</v>
      </c>
      <c r="D42" s="52">
        <f t="shared" si="16"/>
        <v>1.7443255737580765E-2</v>
      </c>
      <c r="E42" s="52">
        <f t="shared" si="16"/>
        <v>4.9991004767473202E-2</v>
      </c>
      <c r="F42" s="52">
        <f t="shared" si="16"/>
        <v>-6.3451361230836389E-2</v>
      </c>
      <c r="G42" s="52">
        <f t="shared" si="16"/>
        <v>3.7784519276165662E-2</v>
      </c>
      <c r="H42" s="52">
        <f t="shared" si="16"/>
        <v>2.8520728113633265E-2</v>
      </c>
      <c r="I42" s="52">
        <f t="shared" si="16"/>
        <v>8.8038929748922135E-2</v>
      </c>
      <c r="J42" s="52">
        <f t="shared" si="16"/>
        <v>3.2915881635819932E-3</v>
      </c>
      <c r="K42" s="52">
        <f t="shared" si="16"/>
        <v>2.0366866825697105E-2</v>
      </c>
      <c r="L42" s="52">
        <f t="shared" si="16"/>
        <v>8.9476908714298142E-2</v>
      </c>
      <c r="M42" s="52">
        <f t="shared" si="16"/>
        <v>6.4339406293796308E-3</v>
      </c>
      <c r="N42" s="52">
        <f t="shared" si="16"/>
        <v>-0.15421866113545879</v>
      </c>
      <c r="O42" s="52">
        <f t="shared" si="16"/>
        <v>8.8430260370395697E-2</v>
      </c>
      <c r="P42" s="52">
        <f t="shared" si="16"/>
        <v>0.15995370370370376</v>
      </c>
      <c r="Q42" s="52">
        <f t="shared" si="16"/>
        <v>-2.9555137604114767E-3</v>
      </c>
      <c r="R42" s="52">
        <f t="shared" si="16"/>
        <v>5.2464958362964831E-2</v>
      </c>
      <c r="S42" s="52">
        <f t="shared" si="16"/>
        <v>2.6763613861386037E-2</v>
      </c>
      <c r="T42" s="52">
        <f t="shared" si="16"/>
        <v>5.5916945922859673E-2</v>
      </c>
      <c r="U42" s="52">
        <f t="shared" ref="U42" si="17">IF(U26=0,"",(U11/U26 -1))</f>
        <v>5.1080659748861557E-2</v>
      </c>
    </row>
    <row r="43" spans="1:21" s="3" customFormat="1" ht="14.1" customHeight="1" x14ac:dyDescent="0.25">
      <c r="A43" s="42" t="s">
        <v>10</v>
      </c>
      <c r="B43" s="53">
        <f t="shared" ref="B43:T43" si="18">IF(B27=0,"",(B12/B27 -1))</f>
        <v>5.5077567819992401E-2</v>
      </c>
      <c r="C43" s="53">
        <f t="shared" si="18"/>
        <v>0.13564390140676608</v>
      </c>
      <c r="D43" s="53">
        <f t="shared" si="18"/>
        <v>1.8463384502240165E-2</v>
      </c>
      <c r="E43" s="53">
        <f t="shared" si="18"/>
        <v>6.782664854351439E-2</v>
      </c>
      <c r="F43" s="53">
        <f t="shared" si="18"/>
        <v>0.17071569271175302</v>
      </c>
      <c r="G43" s="53">
        <f t="shared" si="18"/>
        <v>0.11089696547395778</v>
      </c>
      <c r="H43" s="53">
        <f t="shared" si="18"/>
        <v>8.624715364875124E-2</v>
      </c>
      <c r="I43" s="53">
        <f t="shared" si="18"/>
        <v>0.1308831425928203</v>
      </c>
      <c r="J43" s="53">
        <f t="shared" si="18"/>
        <v>3.03342383671934E-3</v>
      </c>
      <c r="K43" s="53">
        <f t="shared" si="18"/>
        <v>-3.0917121330215624E-2</v>
      </c>
      <c r="L43" s="53">
        <f t="shared" si="18"/>
        <v>6.2591786094090329E-2</v>
      </c>
      <c r="M43" s="53">
        <f t="shared" si="18"/>
        <v>-5.4388074056263558E-2</v>
      </c>
      <c r="N43" s="53">
        <f t="shared" si="18"/>
        <v>-0.2218790637191157</v>
      </c>
      <c r="O43" s="53">
        <f t="shared" si="18"/>
        <v>4.3760469011725256E-2</v>
      </c>
      <c r="P43" s="53">
        <f t="shared" si="18"/>
        <v>5.0153019798888199E-2</v>
      </c>
      <c r="Q43" s="53">
        <f t="shared" si="18"/>
        <v>0.13639106819553404</v>
      </c>
      <c r="R43" s="53">
        <f t="shared" si="18"/>
        <v>-1.0794896957801781E-2</v>
      </c>
      <c r="S43" s="53">
        <f t="shared" si="18"/>
        <v>-3.3646322378716786E-2</v>
      </c>
      <c r="T43" s="53">
        <f t="shared" si="18"/>
        <v>0.62436177972283002</v>
      </c>
      <c r="U43" s="53">
        <f t="shared" ref="U43" si="19">IF(U27=0,"",(U12/U27 -1))</f>
        <v>6.5485849279143693E-2</v>
      </c>
    </row>
    <row r="44" spans="1:21" s="3" customFormat="1" ht="14.1" customHeight="1" x14ac:dyDescent="0.25">
      <c r="A44" s="40" t="s">
        <v>11</v>
      </c>
      <c r="B44" s="52">
        <f t="shared" ref="B44:T44" si="20">IF(B28=0,"",(B13/B28 -1))</f>
        <v>0.12420818200811712</v>
      </c>
      <c r="C44" s="52">
        <f t="shared" si="20"/>
        <v>0.12392392081300319</v>
      </c>
      <c r="D44" s="52">
        <f t="shared" si="20"/>
        <v>0.50978085012501828</v>
      </c>
      <c r="E44" s="52">
        <f t="shared" si="20"/>
        <v>1.4981084489281211</v>
      </c>
      <c r="F44" s="52" t="str">
        <f t="shared" si="20"/>
        <v/>
      </c>
      <c r="G44" s="52">
        <f t="shared" si="20"/>
        <v>0.43345619506662891</v>
      </c>
      <c r="H44" s="52">
        <f t="shared" si="20"/>
        <v>0.15586419753086411</v>
      </c>
      <c r="I44" s="52">
        <f t="shared" si="20"/>
        <v>-0.3851328624285234</v>
      </c>
      <c r="J44" s="52">
        <f t="shared" si="20"/>
        <v>2.1851851851851851</v>
      </c>
      <c r="K44" s="52">
        <f t="shared" si="20"/>
        <v>0.56097560975609762</v>
      </c>
      <c r="L44" s="52">
        <f t="shared" si="20"/>
        <v>-0.47904191616766467</v>
      </c>
      <c r="M44" s="52">
        <f t="shared" si="20"/>
        <v>3.5087719298245723E-2</v>
      </c>
      <c r="N44" s="52">
        <f t="shared" si="20"/>
        <v>3.0651340996168619E-2</v>
      </c>
      <c r="O44" s="52" t="str">
        <f t="shared" si="20"/>
        <v/>
      </c>
      <c r="P44" s="52">
        <f t="shared" si="20"/>
        <v>0.50295469468154952</v>
      </c>
      <c r="Q44" s="52">
        <f t="shared" si="20"/>
        <v>-1</v>
      </c>
      <c r="R44" s="52">
        <f t="shared" si="20"/>
        <v>-1</v>
      </c>
      <c r="S44" s="52">
        <f t="shared" si="20"/>
        <v>0.97402597402597402</v>
      </c>
      <c r="T44" s="52" t="str">
        <f t="shared" si="20"/>
        <v/>
      </c>
      <c r="U44" s="52">
        <f t="shared" ref="U44" si="21">IF(U28=0,"",(U13/U28 -1))</f>
        <v>0.1377714669468415</v>
      </c>
    </row>
    <row r="45" spans="1:21" s="3" customFormat="1" ht="14.1" customHeight="1" thickBot="1" x14ac:dyDescent="0.3">
      <c r="A45" s="56" t="s">
        <v>12</v>
      </c>
      <c r="B45" s="60">
        <f t="shared" ref="B45:T45" si="22">IF(B29=0,"",(B14/B29 -1))</f>
        <v>0.24073612288663915</v>
      </c>
      <c r="C45" s="60">
        <f t="shared" si="22"/>
        <v>9.842406287289629E-2</v>
      </c>
      <c r="D45" s="60">
        <f t="shared" si="22"/>
        <v>363.33333333333331</v>
      </c>
      <c r="E45" s="60" t="str">
        <f t="shared" si="22"/>
        <v/>
      </c>
      <c r="F45" s="60" t="str">
        <f t="shared" si="22"/>
        <v/>
      </c>
      <c r="G45" s="60">
        <f t="shared" si="22"/>
        <v>2.0866356928122438</v>
      </c>
      <c r="H45" s="60">
        <f t="shared" si="22"/>
        <v>2.154492905937988E-2</v>
      </c>
      <c r="I45" s="60" t="str">
        <f t="shared" si="22"/>
        <v/>
      </c>
      <c r="J45" s="60" t="str">
        <f t="shared" si="22"/>
        <v/>
      </c>
      <c r="K45" s="60" t="str">
        <f t="shared" si="22"/>
        <v/>
      </c>
      <c r="L45" s="60" t="str">
        <f t="shared" si="22"/>
        <v/>
      </c>
      <c r="M45" s="60" t="str">
        <f t="shared" si="22"/>
        <v/>
      </c>
      <c r="N45" s="60" t="str">
        <f t="shared" si="22"/>
        <v/>
      </c>
      <c r="O45" s="60" t="str">
        <f t="shared" si="22"/>
        <v/>
      </c>
      <c r="P45" s="60">
        <f t="shared" si="22"/>
        <v>-1</v>
      </c>
      <c r="Q45" s="60" t="str">
        <f t="shared" si="22"/>
        <v/>
      </c>
      <c r="R45" s="60" t="str">
        <f t="shared" si="22"/>
        <v/>
      </c>
      <c r="S45" s="60" t="str">
        <f t="shared" si="22"/>
        <v/>
      </c>
      <c r="T45" s="60" t="str">
        <f t="shared" si="22"/>
        <v/>
      </c>
      <c r="U45" s="60">
        <f t="shared" ref="U45" si="23">IF(U29=0,"",(U14/U29 -1))</f>
        <v>0.21017376500420215</v>
      </c>
    </row>
    <row r="46" spans="1:21" s="20" customFormat="1" ht="14.1" customHeight="1" thickTop="1" x14ac:dyDescent="0.25">
      <c r="A46" s="44" t="str">
        <f>A15</f>
        <v>Σύνολο</v>
      </c>
      <c r="B46" s="54">
        <f>IF(B31=0,"",(B15/B31 -1))</f>
        <v>0.10071055894096337</v>
      </c>
      <c r="C46" s="54">
        <f t="shared" ref="C46:U46" si="24">IF(C31=0,"",(C15/C31 -1))</f>
        <v>0.10417830733991429</v>
      </c>
      <c r="D46" s="54">
        <f t="shared" si="24"/>
        <v>2.2121963378198828E-2</v>
      </c>
      <c r="E46" s="54">
        <f t="shared" si="24"/>
        <v>3.593266578438481E-2</v>
      </c>
      <c r="F46" s="54">
        <f t="shared" si="24"/>
        <v>-7.8717876419882371E-2</v>
      </c>
      <c r="G46" s="54">
        <f t="shared" si="24"/>
        <v>6.3304048702772286E-2</v>
      </c>
      <c r="H46" s="54">
        <f t="shared" si="24"/>
        <v>3.3052715620397244E-2</v>
      </c>
      <c r="I46" s="54">
        <f t="shared" si="24"/>
        <v>6.1301852163070381E-2</v>
      </c>
      <c r="J46" s="54">
        <f t="shared" si="24"/>
        <v>3.1824730828744929E-2</v>
      </c>
      <c r="K46" s="54">
        <f t="shared" si="24"/>
        <v>1.4764887412011207E-2</v>
      </c>
      <c r="L46" s="54">
        <f t="shared" si="24"/>
        <v>6.806075302869341E-2</v>
      </c>
      <c r="M46" s="54">
        <f t="shared" si="24"/>
        <v>2.118531513299593E-2</v>
      </c>
      <c r="N46" s="54">
        <f t="shared" si="24"/>
        <v>-0.13583082433863691</v>
      </c>
      <c r="O46" s="54">
        <f t="shared" si="24"/>
        <v>0.10778264589220443</v>
      </c>
      <c r="P46" s="54">
        <f t="shared" si="24"/>
        <v>0.10585537160467284</v>
      </c>
      <c r="Q46" s="54">
        <f t="shared" si="24"/>
        <v>-3.3879147949572475E-2</v>
      </c>
      <c r="R46" s="54">
        <f t="shared" si="24"/>
        <v>5.8999453192130513E-2</v>
      </c>
      <c r="S46" s="54">
        <f t="shared" si="24"/>
        <v>1.8554780989182174E-2</v>
      </c>
      <c r="T46" s="54">
        <f t="shared" si="24"/>
        <v>7.5024717697871779E-2</v>
      </c>
      <c r="U46" s="54">
        <f t="shared" si="24"/>
        <v>6.1049744610563561E-2</v>
      </c>
    </row>
    <row r="47" spans="1:21" s="10" customFormat="1" ht="14.1" customHeight="1" x14ac:dyDescent="0.2">
      <c r="A47" s="26" t="s">
        <v>34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</row>
    <row r="48" spans="1:21" s="10" customFormat="1" ht="14.1" customHeight="1" x14ac:dyDescent="0.2">
      <c r="A48" s="26" t="s">
        <v>14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</row>
    <row r="49" spans="2:3" ht="15" customHeight="1" x14ac:dyDescent="0.25">
      <c r="B49" s="47"/>
      <c r="C49" s="47"/>
    </row>
  </sheetData>
  <conditionalFormatting sqref="B16:P1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scale="45" orientation="landscape" verticalDpi="598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D29BC-8607-477A-8F2A-569313C014F2}">
  <sheetPr codeName="Sheet2">
    <pageSetUpPr fitToPage="1"/>
  </sheetPr>
  <dimension ref="A1:Q35"/>
  <sheetViews>
    <sheetView showGridLines="0" showZeros="0" zoomScaleNormal="100" workbookViewId="0"/>
  </sheetViews>
  <sheetFormatPr defaultRowHeight="15" customHeight="1" x14ac:dyDescent="0.25"/>
  <cols>
    <col min="1" max="1" width="20" style="4" customWidth="1"/>
    <col min="2" max="3" width="11.42578125" style="7" customWidth="1"/>
    <col min="4" max="4" width="10.7109375" style="7" customWidth="1"/>
    <col min="5" max="6" width="11.42578125" style="7" customWidth="1"/>
    <col min="7" max="7" width="10.7109375" style="7" customWidth="1"/>
    <col min="8" max="9" width="11.42578125" style="7" customWidth="1"/>
    <col min="10" max="10" width="10.7109375" style="7" customWidth="1"/>
    <col min="11" max="11" width="10.7109375" style="4" customWidth="1"/>
    <col min="12" max="15" width="8.85546875" style="4"/>
  </cols>
  <sheetData>
    <row r="1" spans="1:17" s="3" customFormat="1" ht="14.1" customHeight="1" x14ac:dyDescent="0.25">
      <c r="A1" s="6"/>
      <c r="B1" s="25"/>
      <c r="C1" s="25"/>
      <c r="D1" s="25"/>
      <c r="E1" s="25"/>
      <c r="F1" s="25"/>
      <c r="G1" s="25"/>
      <c r="H1" s="25"/>
      <c r="I1" s="25"/>
      <c r="J1" s="7"/>
      <c r="K1" s="4"/>
      <c r="L1" s="4"/>
      <c r="M1" s="4"/>
      <c r="N1" s="4"/>
      <c r="O1" s="4"/>
    </row>
    <row r="2" spans="1:17" ht="15" customHeight="1" x14ac:dyDescent="0.25">
      <c r="A2" s="5" t="s">
        <v>38</v>
      </c>
      <c r="B2" s="11"/>
      <c r="C2" s="11"/>
      <c r="D2" s="11"/>
      <c r="E2" s="11"/>
      <c r="F2" s="11"/>
      <c r="G2" s="11"/>
      <c r="H2" s="11"/>
      <c r="I2" s="11"/>
    </row>
    <row r="3" spans="1:17" s="2" customFormat="1" ht="13.5" customHeight="1" x14ac:dyDescent="0.25">
      <c r="A3" s="12" t="s">
        <v>43</v>
      </c>
      <c r="B3" s="73" t="s">
        <v>36</v>
      </c>
      <c r="C3" s="74"/>
      <c r="D3" s="74"/>
      <c r="E3" s="73" t="s">
        <v>37</v>
      </c>
      <c r="F3" s="74"/>
      <c r="G3" s="74"/>
      <c r="H3" s="73" t="s">
        <v>39</v>
      </c>
      <c r="I3" s="74"/>
      <c r="J3" s="74"/>
      <c r="K3" s="4"/>
      <c r="L3" s="4"/>
      <c r="M3" s="4"/>
      <c r="N3" s="4"/>
      <c r="O3" s="4"/>
    </row>
    <row r="4" spans="1:17" s="3" customFormat="1" ht="14.1" customHeight="1" x14ac:dyDescent="0.25">
      <c r="A4" s="14"/>
      <c r="B4" s="13">
        <f>'table 1'!A2</f>
        <v>2025</v>
      </c>
      <c r="C4" s="13">
        <f>'table 1'!A17</f>
        <v>2024</v>
      </c>
      <c r="D4" s="13" t="str">
        <f>'table 1'!A33</f>
        <v>Δ2025/24</v>
      </c>
      <c r="E4" s="13">
        <f>B4</f>
        <v>2025</v>
      </c>
      <c r="F4" s="13">
        <f>C4</f>
        <v>2024</v>
      </c>
      <c r="G4" s="13" t="str">
        <f>D4</f>
        <v>Δ2025/24</v>
      </c>
      <c r="H4" s="13">
        <f>B4</f>
        <v>2025</v>
      </c>
      <c r="I4" s="13">
        <f>C4</f>
        <v>2024</v>
      </c>
      <c r="J4" s="13" t="str">
        <f>D4</f>
        <v>Δ2025/24</v>
      </c>
      <c r="K4" s="4"/>
      <c r="L4" s="4"/>
      <c r="M4" s="4"/>
      <c r="N4" s="4"/>
      <c r="O4" s="4"/>
      <c r="P4" s="16"/>
    </row>
    <row r="5" spans="1:17" s="3" customFormat="1" ht="14.1" customHeight="1" x14ac:dyDescent="0.25">
      <c r="A5" s="17" t="s">
        <v>1</v>
      </c>
      <c r="B5" s="18">
        <f>'table 1'!U3-'table 1'!B3</f>
        <v>125020</v>
      </c>
      <c r="C5" s="18">
        <f>'table 1'!U18-'table 1'!B18</f>
        <v>117702</v>
      </c>
      <c r="D5" s="24">
        <f t="shared" ref="D5:D17" si="0">IFERROR(B5/C5-1,"")</f>
        <v>6.2173964758457823E-2</v>
      </c>
      <c r="E5" s="18">
        <f>SUM('table 1'!D3:F3)</f>
        <v>0</v>
      </c>
      <c r="F5" s="18">
        <f>SUM('table 1'!D18:F18)</f>
        <v>0</v>
      </c>
      <c r="G5" s="24" t="str">
        <f t="shared" ref="G5:G17" si="1">IFERROR(E5/F5-1,"")</f>
        <v/>
      </c>
      <c r="H5" s="18">
        <f>SUM('table 1'!M3:N3)</f>
        <v>0</v>
      </c>
      <c r="I5" s="18">
        <f>SUM('table 1'!M18:N18)</f>
        <v>0</v>
      </c>
      <c r="J5" s="24" t="str">
        <f>IFERROR(H5/I5-1,"")</f>
        <v/>
      </c>
      <c r="K5" s="4"/>
      <c r="L5" s="4"/>
      <c r="M5" s="4"/>
      <c r="N5" s="4"/>
      <c r="O5" s="4"/>
      <c r="P5" s="16"/>
      <c r="Q5" s="19"/>
    </row>
    <row r="6" spans="1:17" s="3" customFormat="1" ht="14.1" customHeight="1" x14ac:dyDescent="0.25">
      <c r="A6" s="14" t="s">
        <v>2</v>
      </c>
      <c r="B6" s="15">
        <f>'table 1'!U4-'table 1'!B4</f>
        <v>128907</v>
      </c>
      <c r="C6" s="15">
        <f>'table 1'!U19-'table 1'!B19</f>
        <v>112802</v>
      </c>
      <c r="D6" s="23">
        <f t="shared" si="0"/>
        <v>0.14277229127143132</v>
      </c>
      <c r="E6" s="15">
        <f>SUM('table 1'!D4:F4)</f>
        <v>4093</v>
      </c>
      <c r="F6" s="15">
        <f>SUM('table 1'!D19:F19)</f>
        <v>3762</v>
      </c>
      <c r="G6" s="23">
        <f t="shared" si="1"/>
        <v>8.7985114300903833E-2</v>
      </c>
      <c r="H6" s="15">
        <f>SUM('table 1'!M4:N4)</f>
        <v>0</v>
      </c>
      <c r="I6" s="15">
        <f>SUM('table 1'!M19:N19)</f>
        <v>0</v>
      </c>
      <c r="J6" s="23" t="str">
        <f>IFERROR(H6/I6-1,"")</f>
        <v/>
      </c>
      <c r="K6" s="4"/>
      <c r="L6" s="4"/>
      <c r="M6" s="4"/>
      <c r="N6" s="4"/>
      <c r="O6" s="4"/>
      <c r="P6" s="16"/>
    </row>
    <row r="7" spans="1:17" s="3" customFormat="1" ht="14.1" customHeight="1" x14ac:dyDescent="0.25">
      <c r="A7" s="17" t="s">
        <v>3</v>
      </c>
      <c r="B7" s="18">
        <f>'table 1'!U5-'table 1'!B5</f>
        <v>191745</v>
      </c>
      <c r="C7" s="18">
        <f>'table 1'!U20-'table 1'!B20</f>
        <v>207134</v>
      </c>
      <c r="D7" s="24">
        <f t="shared" si="0"/>
        <v>-7.4294900885417126E-2</v>
      </c>
      <c r="E7" s="18">
        <f>SUM('table 1'!D5:F5)</f>
        <v>8621</v>
      </c>
      <c r="F7" s="18">
        <f>SUM('table 1'!D20:F20)</f>
        <v>15943</v>
      </c>
      <c r="G7" s="24">
        <f t="shared" si="1"/>
        <v>-0.45926111773191991</v>
      </c>
      <c r="H7" s="18">
        <f>SUM('table 1'!M5:N5)</f>
        <v>1031</v>
      </c>
      <c r="I7" s="18">
        <f>SUM('table 1'!M20:N20)</f>
        <v>2018</v>
      </c>
      <c r="J7" s="24">
        <f t="shared" ref="J7:J16" si="2">IFERROR(H7/I7-1,"")</f>
        <v>-0.48909811694747274</v>
      </c>
      <c r="K7" s="4"/>
      <c r="L7" s="4"/>
      <c r="M7" s="4"/>
      <c r="N7" s="4"/>
      <c r="O7" s="4"/>
      <c r="P7" s="16"/>
      <c r="Q7" s="19"/>
    </row>
    <row r="8" spans="1:17" s="3" customFormat="1" ht="14.1" customHeight="1" x14ac:dyDescent="0.25">
      <c r="A8" s="14" t="s">
        <v>4</v>
      </c>
      <c r="B8" s="15">
        <f>'table 1'!U6-'table 1'!B6</f>
        <v>906674</v>
      </c>
      <c r="C8" s="15">
        <f>'table 1'!U21-'table 1'!B21</f>
        <v>819089</v>
      </c>
      <c r="D8" s="23">
        <f t="shared" si="0"/>
        <v>0.10692977197838083</v>
      </c>
      <c r="E8" s="15">
        <f>SUM('table 1'!D6:F6)</f>
        <v>205130</v>
      </c>
      <c r="F8" s="15">
        <f>SUM('table 1'!D21:F21)</f>
        <v>184958</v>
      </c>
      <c r="G8" s="23">
        <f t="shared" si="1"/>
        <v>0.10906259799522044</v>
      </c>
      <c r="H8" s="15">
        <f>SUM('table 1'!M6:N6)</f>
        <v>32634</v>
      </c>
      <c r="I8" s="15">
        <f>SUM('table 1'!M21:N21)</f>
        <v>42798</v>
      </c>
      <c r="J8" s="23">
        <f t="shared" si="2"/>
        <v>-0.23748773307163884</v>
      </c>
      <c r="K8" s="4"/>
      <c r="L8" s="4"/>
      <c r="M8" s="4"/>
      <c r="N8" s="4"/>
      <c r="O8" s="4"/>
      <c r="P8" s="16"/>
    </row>
    <row r="9" spans="1:17" s="3" customFormat="1" ht="14.1" customHeight="1" x14ac:dyDescent="0.25">
      <c r="A9" s="17" t="s">
        <v>5</v>
      </c>
      <c r="B9" s="18">
        <f>'table 1'!U7-'table 1'!B7</f>
        <v>2125104</v>
      </c>
      <c r="C9" s="18">
        <f>'table 1'!U22-'table 1'!B22</f>
        <v>2063569</v>
      </c>
      <c r="D9" s="24">
        <f t="shared" si="0"/>
        <v>2.9819695876416086E-2</v>
      </c>
      <c r="E9" s="18">
        <f>SUM('table 1'!D7:F7)</f>
        <v>568978</v>
      </c>
      <c r="F9" s="18">
        <f>SUM('table 1'!D22:F22)</f>
        <v>556684</v>
      </c>
      <c r="G9" s="24">
        <f t="shared" si="1"/>
        <v>2.2084342283952729E-2</v>
      </c>
      <c r="H9" s="18">
        <f>SUM('table 1'!M7:N7)</f>
        <v>99044</v>
      </c>
      <c r="I9" s="18">
        <f>SUM('table 1'!M22:N22)</f>
        <v>111822</v>
      </c>
      <c r="J9" s="24">
        <f t="shared" si="2"/>
        <v>-0.11427089481497377</v>
      </c>
      <c r="K9" s="4"/>
      <c r="L9" s="4"/>
      <c r="M9" s="4"/>
      <c r="N9" s="4"/>
      <c r="O9" s="4"/>
      <c r="P9" s="16"/>
      <c r="Q9" s="19"/>
    </row>
    <row r="10" spans="1:17" s="3" customFormat="1" ht="14.1" customHeight="1" x14ac:dyDescent="0.25">
      <c r="A10" s="14" t="s">
        <v>6</v>
      </c>
      <c r="B10" s="15">
        <f>'table 1'!U8-'table 1'!B8</f>
        <v>3001083</v>
      </c>
      <c r="C10" s="15">
        <f>'table 1'!U23-'table 1'!B23</f>
        <v>2936087</v>
      </c>
      <c r="D10" s="23">
        <f t="shared" si="0"/>
        <v>2.2136946214468489E-2</v>
      </c>
      <c r="E10" s="15">
        <f>SUM('table 1'!D8:F8)</f>
        <v>747434</v>
      </c>
      <c r="F10" s="15">
        <f>SUM('table 1'!D23:F23)</f>
        <v>752978</v>
      </c>
      <c r="G10" s="23">
        <f t="shared" si="1"/>
        <v>-7.3627649147783858E-3</v>
      </c>
      <c r="H10" s="15">
        <f>SUM('table 1'!M8:N8)</f>
        <v>195086</v>
      </c>
      <c r="I10" s="15">
        <f>SUM('table 1'!M23:N23)</f>
        <v>213556</v>
      </c>
      <c r="J10" s="23">
        <f t="shared" si="2"/>
        <v>-8.6487853303114925E-2</v>
      </c>
      <c r="K10" s="4"/>
      <c r="L10" s="4"/>
      <c r="M10" s="4"/>
      <c r="N10" s="4"/>
      <c r="O10" s="4"/>
      <c r="P10" s="16"/>
    </row>
    <row r="11" spans="1:17" s="3" customFormat="1" ht="14.1" customHeight="1" x14ac:dyDescent="0.25">
      <c r="A11" s="17" t="s">
        <v>7</v>
      </c>
      <c r="B11" s="18">
        <f>'table 1'!U9-'table 1'!B9</f>
        <v>3758411</v>
      </c>
      <c r="C11" s="18">
        <f>'table 1'!U24-'table 1'!B24</f>
        <v>3638690</v>
      </c>
      <c r="D11" s="24">
        <f t="shared" si="0"/>
        <v>3.290222580104385E-2</v>
      </c>
      <c r="E11" s="18">
        <f>SUM('table 1'!D9:F9)</f>
        <v>902730</v>
      </c>
      <c r="F11" s="18">
        <f>SUM('table 1'!D24:F24)</f>
        <v>889155</v>
      </c>
      <c r="G11" s="24">
        <f t="shared" si="1"/>
        <v>1.5267304350760069E-2</v>
      </c>
      <c r="H11" s="18">
        <f>SUM('table 1'!M9:N9)</f>
        <v>310152</v>
      </c>
      <c r="I11" s="18">
        <f>SUM('table 1'!M24:N24)</f>
        <v>319016</v>
      </c>
      <c r="J11" s="24">
        <f t="shared" si="2"/>
        <v>-2.7785440228703218E-2</v>
      </c>
      <c r="K11" s="4"/>
      <c r="L11" s="4"/>
      <c r="M11" s="4"/>
      <c r="N11" s="4"/>
      <c r="O11" s="4"/>
      <c r="P11" s="16"/>
      <c r="Q11" s="19"/>
    </row>
    <row r="12" spans="1:17" s="3" customFormat="1" ht="14.1" customHeight="1" x14ac:dyDescent="0.25">
      <c r="A12" s="14" t="s">
        <v>8</v>
      </c>
      <c r="B12" s="15">
        <f>'table 1'!U10-'table 1'!B10</f>
        <v>3696475</v>
      </c>
      <c r="C12" s="15">
        <f>'table 1'!U25-'table 1'!B25</f>
        <v>3511674</v>
      </c>
      <c r="D12" s="23">
        <f t="shared" si="0"/>
        <v>5.2624759587592607E-2</v>
      </c>
      <c r="E12" s="15">
        <f>SUM('table 1'!D10:F10)</f>
        <v>904496</v>
      </c>
      <c r="F12" s="15">
        <f>SUM('table 1'!D25:F25)</f>
        <v>870068</v>
      </c>
      <c r="G12" s="23">
        <f t="shared" si="1"/>
        <v>3.9569321018587011E-2</v>
      </c>
      <c r="H12" s="15">
        <f>SUM('table 1'!M10:N10)</f>
        <v>301728</v>
      </c>
      <c r="I12" s="15">
        <f>SUM('table 1'!M25:N25)</f>
        <v>309408</v>
      </c>
      <c r="J12" s="23">
        <f t="shared" si="2"/>
        <v>-2.482159478746504E-2</v>
      </c>
      <c r="K12" s="4"/>
      <c r="L12" s="4"/>
      <c r="M12" s="4"/>
      <c r="N12" s="4"/>
      <c r="O12" s="4"/>
      <c r="P12" s="16"/>
    </row>
    <row r="13" spans="1:17" s="3" customFormat="1" ht="14.1" customHeight="1" x14ac:dyDescent="0.25">
      <c r="A13" s="17" t="s">
        <v>9</v>
      </c>
      <c r="B13" s="18">
        <f>'table 1'!U11-'table 1'!B11</f>
        <v>2902931</v>
      </c>
      <c r="C13" s="18">
        <f>'table 1'!U26-'table 1'!B26</f>
        <v>2802014</v>
      </c>
      <c r="D13" s="24">
        <f t="shared" si="0"/>
        <v>3.6015880006309731E-2</v>
      </c>
      <c r="E13" s="18">
        <f>SUM('table 1'!D11:F11)</f>
        <v>733933</v>
      </c>
      <c r="F13" s="18">
        <f>SUM('table 1'!D26:F26)</f>
        <v>715695</v>
      </c>
      <c r="G13" s="24">
        <f t="shared" si="1"/>
        <v>2.5482922194510316E-2</v>
      </c>
      <c r="H13" s="18">
        <f>SUM('table 1'!M11:N11)</f>
        <v>180120</v>
      </c>
      <c r="I13" s="18">
        <f>SUM('table 1'!M26:N26)</f>
        <v>198054</v>
      </c>
      <c r="J13" s="24">
        <f t="shared" si="2"/>
        <v>-9.0551061831621649E-2</v>
      </c>
      <c r="K13" s="4"/>
      <c r="L13" s="4"/>
      <c r="M13" s="4"/>
      <c r="N13" s="4"/>
      <c r="O13" s="4"/>
      <c r="P13" s="16"/>
      <c r="Q13" s="19"/>
    </row>
    <row r="14" spans="1:17" s="3" customFormat="1" ht="14.1" customHeight="1" x14ac:dyDescent="0.25">
      <c r="A14" s="14" t="s">
        <v>10</v>
      </c>
      <c r="B14" s="15">
        <f>'table 1'!U12-'table 1'!B12</f>
        <v>1673166</v>
      </c>
      <c r="C14" s="15">
        <f>'table 1'!U27-'table 1'!B27</f>
        <v>1563031</v>
      </c>
      <c r="D14" s="23">
        <f t="shared" si="0"/>
        <v>7.046245403961926E-2</v>
      </c>
      <c r="E14" s="15">
        <f>SUM('table 1'!D12:F12)</f>
        <v>459721</v>
      </c>
      <c r="F14" s="15">
        <f>SUM('table 1'!D27:F27)</f>
        <v>444705</v>
      </c>
      <c r="G14" s="23">
        <f t="shared" si="1"/>
        <v>3.3766204562575286E-2</v>
      </c>
      <c r="H14" s="15">
        <f>SUM('table 1'!M12:N12)</f>
        <v>67534</v>
      </c>
      <c r="I14" s="15">
        <f>SUM('table 1'!M27:N27)</f>
        <v>82315</v>
      </c>
      <c r="J14" s="23">
        <f t="shared" si="2"/>
        <v>-0.179566300188301</v>
      </c>
      <c r="K14" s="4"/>
      <c r="L14" s="4"/>
      <c r="M14" s="4"/>
      <c r="N14" s="4"/>
      <c r="O14" s="4"/>
      <c r="P14" s="16"/>
    </row>
    <row r="15" spans="1:17" s="3" customFormat="1" ht="14.1" customHeight="1" x14ac:dyDescent="0.25">
      <c r="A15" s="17" t="s">
        <v>11</v>
      </c>
      <c r="B15" s="18">
        <f>'table 1'!U13-'table 1'!B13</f>
        <v>190518</v>
      </c>
      <c r="C15" s="18">
        <f>'table 1'!U28-'table 1'!B28</f>
        <v>162085</v>
      </c>
      <c r="D15" s="24">
        <f t="shared" si="0"/>
        <v>0.17542030416139687</v>
      </c>
      <c r="E15" s="18">
        <f>SUM('table 1'!D13:F13)</f>
        <v>12246</v>
      </c>
      <c r="F15" s="18">
        <f>SUM('table 1'!D28:F28)</f>
        <v>7592</v>
      </c>
      <c r="G15" s="24">
        <f t="shared" si="1"/>
        <v>0.61301369863013688</v>
      </c>
      <c r="H15" s="18">
        <f>SUM('table 1'!M13:N13)</f>
        <v>597</v>
      </c>
      <c r="I15" s="18">
        <f>SUM('table 1'!M28:N28)</f>
        <v>579</v>
      </c>
      <c r="J15" s="24">
        <f t="shared" si="2"/>
        <v>3.1088082901554515E-2</v>
      </c>
      <c r="K15" s="4"/>
      <c r="L15" s="4"/>
      <c r="M15" s="4"/>
      <c r="N15" s="4"/>
      <c r="O15" s="4"/>
      <c r="P15" s="4"/>
      <c r="Q15" s="4"/>
    </row>
    <row r="16" spans="1:17" s="3" customFormat="1" ht="14.1" customHeight="1" thickBot="1" x14ac:dyDescent="0.3">
      <c r="A16" s="61" t="s">
        <v>12</v>
      </c>
      <c r="B16" s="62">
        <f>'table 1'!U14-'table 1'!B14</f>
        <v>201196</v>
      </c>
      <c r="C16" s="62">
        <f>'table 1'!U29-'table 1'!B29</f>
        <v>175875</v>
      </c>
      <c r="D16" s="63">
        <f t="shared" si="0"/>
        <v>0.14397157071783928</v>
      </c>
      <c r="E16" s="62">
        <f>SUM('table 1'!D14:F14)</f>
        <v>1093</v>
      </c>
      <c r="F16" s="62">
        <f>SUM('table 1'!D29:F29)</f>
        <v>3</v>
      </c>
      <c r="G16" s="63">
        <f t="shared" si="1"/>
        <v>363.33333333333331</v>
      </c>
      <c r="H16" s="62">
        <f>SUM('table 1'!M14:N14)</f>
        <v>0</v>
      </c>
      <c r="I16" s="62">
        <f>SUM('table 1'!M29:N29)</f>
        <v>0</v>
      </c>
      <c r="J16" s="63" t="str">
        <f t="shared" si="2"/>
        <v/>
      </c>
      <c r="K16" s="4"/>
      <c r="L16" s="4"/>
      <c r="M16" s="4"/>
      <c r="N16" s="4"/>
      <c r="O16" s="4"/>
      <c r="P16" s="4"/>
      <c r="Q16" s="4"/>
    </row>
    <row r="17" spans="1:17" s="20" customFormat="1" ht="14.1" customHeight="1" thickTop="1" x14ac:dyDescent="0.25">
      <c r="A17" s="21" t="s">
        <v>13</v>
      </c>
      <c r="B17" s="22">
        <f>SUM(B5:B16)</f>
        <v>18901230</v>
      </c>
      <c r="C17" s="22">
        <f>SUM(C5:C16)</f>
        <v>18109752</v>
      </c>
      <c r="D17" s="32">
        <f t="shared" si="0"/>
        <v>4.3704518979608364E-2</v>
      </c>
      <c r="E17" s="22">
        <f>SUM(E5:E16)</f>
        <v>4548475</v>
      </c>
      <c r="F17" s="22">
        <f>SUM(F5:F16)</f>
        <v>4441543</v>
      </c>
      <c r="G17" s="32">
        <f t="shared" si="1"/>
        <v>2.4075417034125302E-2</v>
      </c>
      <c r="H17" s="22">
        <f>SUM(H5:H16)</f>
        <v>1187926</v>
      </c>
      <c r="I17" s="22">
        <f>SUM(I5:I16)</f>
        <v>1279566</v>
      </c>
      <c r="J17" s="32">
        <f>IFERROR(H17/I17-1,"")</f>
        <v>-7.1618032989310465E-2</v>
      </c>
      <c r="K17" s="5"/>
      <c r="L17" s="5"/>
      <c r="M17" s="5"/>
      <c r="N17" s="5"/>
      <c r="O17" s="5"/>
      <c r="P17" s="5"/>
      <c r="Q17" s="5"/>
    </row>
    <row r="18" spans="1:17" s="3" customFormat="1" ht="14.1" customHeight="1" x14ac:dyDescent="0.25">
      <c r="A18" s="29"/>
      <c r="B18" s="30"/>
      <c r="C18" s="30"/>
      <c r="D18" s="31"/>
      <c r="E18" s="30"/>
      <c r="F18" s="30"/>
      <c r="G18" s="31"/>
      <c r="H18" s="30"/>
      <c r="I18" s="30"/>
      <c r="J18" s="31"/>
      <c r="K18" s="4"/>
      <c r="L18" s="4"/>
      <c r="M18" s="4"/>
      <c r="N18" s="4"/>
      <c r="O18" s="4"/>
      <c r="P18" s="4"/>
      <c r="Q18" s="4"/>
    </row>
    <row r="19" spans="1:17" s="2" customFormat="1" ht="13.5" customHeight="1" x14ac:dyDescent="0.25">
      <c r="A19" s="28" t="s">
        <v>43</v>
      </c>
      <c r="B19" s="73" t="s">
        <v>40</v>
      </c>
      <c r="C19" s="74"/>
      <c r="D19" s="74"/>
      <c r="E19" s="73" t="s">
        <v>41</v>
      </c>
      <c r="F19" s="74"/>
      <c r="G19" s="74"/>
      <c r="H19" s="73" t="s">
        <v>42</v>
      </c>
      <c r="I19" s="74"/>
      <c r="J19" s="74"/>
      <c r="K19" s="4"/>
      <c r="L19" s="4"/>
      <c r="M19" s="4"/>
      <c r="N19" s="4"/>
      <c r="O19" s="4"/>
      <c r="P19" s="4"/>
      <c r="Q19" s="4"/>
    </row>
    <row r="20" spans="1:17" s="3" customFormat="1" ht="14.1" customHeight="1" x14ac:dyDescent="0.25">
      <c r="A20" s="14"/>
      <c r="B20" s="13">
        <f>B4</f>
        <v>2025</v>
      </c>
      <c r="C20" s="13">
        <f t="shared" ref="C20:D20" si="3">C4</f>
        <v>2024</v>
      </c>
      <c r="D20" s="13" t="str">
        <f t="shared" si="3"/>
        <v>Δ2025/24</v>
      </c>
      <c r="E20" s="13">
        <f>B4</f>
        <v>2025</v>
      </c>
      <c r="F20" s="13">
        <f>C4</f>
        <v>2024</v>
      </c>
      <c r="G20" s="13" t="str">
        <f>D4</f>
        <v>Δ2025/24</v>
      </c>
      <c r="H20" s="13">
        <f>B4</f>
        <v>2025</v>
      </c>
      <c r="I20" s="13">
        <f>C4</f>
        <v>2024</v>
      </c>
      <c r="J20" s="13" t="str">
        <f>D4</f>
        <v>Δ2025/24</v>
      </c>
      <c r="K20" s="4"/>
      <c r="L20" s="4"/>
      <c r="M20" s="4"/>
      <c r="N20" s="4"/>
      <c r="O20" s="4"/>
      <c r="P20" s="4"/>
      <c r="Q20" s="4"/>
    </row>
    <row r="21" spans="1:17" s="3" customFormat="1" ht="14.1" customHeight="1" x14ac:dyDescent="0.25">
      <c r="A21" s="17" t="s">
        <v>1</v>
      </c>
      <c r="B21" s="18">
        <f>SUM('table 1'!G3:H3)</f>
        <v>3068</v>
      </c>
      <c r="C21" s="18">
        <f>SUM('table 1'!G18:H18)</f>
        <v>3083</v>
      </c>
      <c r="D21" s="24">
        <f t="shared" ref="D21:D33" si="4">IFERROR(B21/C21-1,"")</f>
        <v>-4.8653908530651435E-3</v>
      </c>
      <c r="E21" s="18">
        <f>SUM('table 1'!I3:L3)</f>
        <v>0</v>
      </c>
      <c r="F21" s="18">
        <f>SUM('table 1'!I18:L18)</f>
        <v>0</v>
      </c>
      <c r="G21" s="24" t="str">
        <f t="shared" ref="G21:G33" si="5">IFERROR(E21/F21-1,"")</f>
        <v/>
      </c>
      <c r="H21" s="18">
        <f>SUM('table 1'!O3:P3)</f>
        <v>0</v>
      </c>
      <c r="I21" s="18">
        <f>SUM('table 1'!O18:P18)</f>
        <v>0</v>
      </c>
      <c r="J21" s="24" t="str">
        <f>IFERROR(H21/I21-1,"")</f>
        <v/>
      </c>
      <c r="K21" s="4"/>
      <c r="L21" s="4"/>
      <c r="M21" s="4"/>
      <c r="N21" s="4"/>
      <c r="O21" s="4"/>
      <c r="P21" s="4"/>
      <c r="Q21" s="4"/>
    </row>
    <row r="22" spans="1:17" s="3" customFormat="1" ht="14.1" customHeight="1" x14ac:dyDescent="0.25">
      <c r="A22" s="14" t="s">
        <v>2</v>
      </c>
      <c r="B22" s="15">
        <f>SUM('table 1'!G4:H4)</f>
        <v>2859</v>
      </c>
      <c r="C22" s="15">
        <f>SUM('table 1'!G19:H19)</f>
        <v>3712</v>
      </c>
      <c r="D22" s="23">
        <f t="shared" si="4"/>
        <v>-0.22979525862068961</v>
      </c>
      <c r="E22" s="15">
        <f>SUM('table 1'!I4:L4)</f>
        <v>0</v>
      </c>
      <c r="F22" s="15">
        <f>SUM('table 1'!I19:L19)</f>
        <v>0</v>
      </c>
      <c r="G22" s="23" t="str">
        <f t="shared" si="5"/>
        <v/>
      </c>
      <c r="H22" s="15">
        <f>SUM('table 1'!O4:P4)</f>
        <v>0</v>
      </c>
      <c r="I22" s="15">
        <f>SUM('table 1'!O19:P19)</f>
        <v>250</v>
      </c>
      <c r="J22" s="23">
        <f>IFERROR(H22/I22-1,"")</f>
        <v>-1</v>
      </c>
      <c r="K22" s="4"/>
      <c r="L22" s="4"/>
      <c r="M22" s="4"/>
      <c r="N22" s="4"/>
      <c r="O22" s="4"/>
      <c r="P22" s="4"/>
      <c r="Q22" s="4"/>
    </row>
    <row r="23" spans="1:17" s="3" customFormat="1" ht="14.1" customHeight="1" x14ac:dyDescent="0.25">
      <c r="A23" s="17" t="s">
        <v>3</v>
      </c>
      <c r="B23" s="18">
        <f>SUM('table 1'!G5:H5)</f>
        <v>16936</v>
      </c>
      <c r="C23" s="18">
        <f>SUM('table 1'!G20:H20)</f>
        <v>27277</v>
      </c>
      <c r="D23" s="24">
        <f t="shared" si="4"/>
        <v>-0.37911060600505919</v>
      </c>
      <c r="E23" s="18">
        <f>SUM('table 1'!I5:L5)</f>
        <v>3440</v>
      </c>
      <c r="F23" s="18">
        <f>SUM('table 1'!I20:L20)</f>
        <v>8247</v>
      </c>
      <c r="G23" s="24">
        <f t="shared" si="5"/>
        <v>-0.5828786225294047</v>
      </c>
      <c r="H23" s="18">
        <f>SUM('table 1'!O5:P5)</f>
        <v>1902</v>
      </c>
      <c r="I23" s="18">
        <f>SUM('table 1'!O20:P20)</f>
        <v>2209</v>
      </c>
      <c r="J23" s="24">
        <f t="shared" ref="J23:J32" si="6">IFERROR(H23/I23-1,"")</f>
        <v>-0.13897691263014944</v>
      </c>
      <c r="K23" s="4"/>
      <c r="L23" s="4"/>
      <c r="M23" s="4"/>
      <c r="N23" s="4"/>
      <c r="O23" s="4"/>
      <c r="P23" s="4"/>
      <c r="Q23" s="4"/>
    </row>
    <row r="24" spans="1:17" s="3" customFormat="1" ht="14.1" customHeight="1" x14ac:dyDescent="0.25">
      <c r="A24" s="14" t="s">
        <v>4</v>
      </c>
      <c r="B24" s="15">
        <f>SUM('table 1'!G6:H6)</f>
        <v>324218</v>
      </c>
      <c r="C24" s="15">
        <f>SUM('table 1'!G21:H21)</f>
        <v>278014</v>
      </c>
      <c r="D24" s="23">
        <f t="shared" si="4"/>
        <v>0.16619306941377054</v>
      </c>
      <c r="E24" s="15">
        <f>SUM('table 1'!I6:L6)</f>
        <v>106998</v>
      </c>
      <c r="F24" s="15">
        <f>SUM('table 1'!I21:L21)</f>
        <v>101586</v>
      </c>
      <c r="G24" s="23">
        <f t="shared" si="5"/>
        <v>5.3275057586675389E-2</v>
      </c>
      <c r="H24" s="15">
        <f>SUM('table 1'!O6:P6)</f>
        <v>8015</v>
      </c>
      <c r="I24" s="15">
        <f>SUM('table 1'!O21:P21)</f>
        <v>6732</v>
      </c>
      <c r="J24" s="23">
        <f t="shared" si="6"/>
        <v>0.19058229352347</v>
      </c>
      <c r="K24" s="4"/>
      <c r="L24" s="4"/>
      <c r="M24" s="4"/>
      <c r="N24" s="4"/>
      <c r="O24" s="4"/>
      <c r="P24" s="4"/>
      <c r="Q24" s="4"/>
    </row>
    <row r="25" spans="1:17" s="3" customFormat="1" ht="14.1" customHeight="1" x14ac:dyDescent="0.25">
      <c r="A25" s="17" t="s">
        <v>5</v>
      </c>
      <c r="B25" s="18">
        <f>SUM('table 1'!G7:H7)</f>
        <v>666214</v>
      </c>
      <c r="C25" s="18">
        <f>SUM('table 1'!G22:H22)</f>
        <v>647498</v>
      </c>
      <c r="D25" s="24">
        <f t="shared" si="4"/>
        <v>2.8905108587208073E-2</v>
      </c>
      <c r="E25" s="18">
        <f>SUM('table 1'!I7:L7)</f>
        <v>436965</v>
      </c>
      <c r="F25" s="18">
        <f>SUM('table 1'!I22:L22)</f>
        <v>410426</v>
      </c>
      <c r="G25" s="24">
        <f t="shared" si="5"/>
        <v>6.4662082811517863E-2</v>
      </c>
      <c r="H25" s="18">
        <f>SUM('table 1'!O7:P7)</f>
        <v>28433</v>
      </c>
      <c r="I25" s="18">
        <f>SUM('table 1'!O22:P22)</f>
        <v>23913</v>
      </c>
      <c r="J25" s="24">
        <f t="shared" si="6"/>
        <v>0.18901852548822817</v>
      </c>
      <c r="K25" s="4"/>
      <c r="L25" s="4"/>
      <c r="M25" s="4"/>
      <c r="N25" s="4"/>
      <c r="O25" s="4"/>
      <c r="P25" s="4"/>
      <c r="Q25" s="4"/>
    </row>
    <row r="26" spans="1:17" s="3" customFormat="1" ht="14.1" customHeight="1" x14ac:dyDescent="0.25">
      <c r="A26" s="14" t="s">
        <v>6</v>
      </c>
      <c r="B26" s="15">
        <f>SUM('table 1'!G8:H8)</f>
        <v>897713</v>
      </c>
      <c r="C26" s="15">
        <f>SUM('table 1'!G23:H23)</f>
        <v>865330</v>
      </c>
      <c r="D26" s="23">
        <f t="shared" si="4"/>
        <v>3.7422717344828049E-2</v>
      </c>
      <c r="E26" s="15">
        <f>SUM('table 1'!I8:L8)</f>
        <v>714949</v>
      </c>
      <c r="F26" s="15">
        <f>SUM('table 1'!I23:L23)</f>
        <v>682819</v>
      </c>
      <c r="G26" s="23">
        <f t="shared" si="5"/>
        <v>4.7054929637283083E-2</v>
      </c>
      <c r="H26" s="15">
        <f>SUM('table 1'!O8:P8)</f>
        <v>42588</v>
      </c>
      <c r="I26" s="15">
        <f>SUM('table 1'!O23:P23)</f>
        <v>40683</v>
      </c>
      <c r="J26" s="23">
        <f t="shared" si="6"/>
        <v>4.6825455349900347E-2</v>
      </c>
      <c r="K26" s="4"/>
      <c r="L26" s="4"/>
      <c r="M26" s="4"/>
      <c r="N26" s="4"/>
      <c r="O26" s="4"/>
      <c r="P26" s="4"/>
      <c r="Q26" s="4"/>
    </row>
    <row r="27" spans="1:17" s="3" customFormat="1" ht="14.1" customHeight="1" x14ac:dyDescent="0.25">
      <c r="A27" s="17" t="s">
        <v>7</v>
      </c>
      <c r="B27" s="18">
        <f>SUM('table 1'!G9:H9)</f>
        <v>1096944</v>
      </c>
      <c r="C27" s="18">
        <f>SUM('table 1'!G24:H24)</f>
        <v>1061571</v>
      </c>
      <c r="D27" s="24">
        <f t="shared" si="4"/>
        <v>3.3321369931921696E-2</v>
      </c>
      <c r="E27" s="18">
        <f>SUM('table 1'!I9:L9)</f>
        <v>899423</v>
      </c>
      <c r="F27" s="18">
        <f>SUM('table 1'!I24:L24)</f>
        <v>866288</v>
      </c>
      <c r="G27" s="24">
        <f t="shared" si="5"/>
        <v>3.8249404355133576E-2</v>
      </c>
      <c r="H27" s="18">
        <f>SUM('table 1'!O9:P9)</f>
        <v>53143</v>
      </c>
      <c r="I27" s="18">
        <f>SUM('table 1'!O24:P24)</f>
        <v>48580</v>
      </c>
      <c r="J27" s="24">
        <f t="shared" si="6"/>
        <v>9.3927542198435576E-2</v>
      </c>
      <c r="K27" s="4"/>
      <c r="L27" s="4"/>
      <c r="M27" s="4"/>
      <c r="N27" s="4"/>
      <c r="O27" s="4"/>
      <c r="P27" s="4"/>
      <c r="Q27" s="4"/>
    </row>
    <row r="28" spans="1:17" s="3" customFormat="1" ht="14.1" customHeight="1" x14ac:dyDescent="0.25">
      <c r="A28" s="14" t="s">
        <v>8</v>
      </c>
      <c r="B28" s="15">
        <f>SUM('table 1'!G10:H10)</f>
        <v>1085765</v>
      </c>
      <c r="C28" s="15">
        <f>SUM('table 1'!G25:H25)</f>
        <v>1018427</v>
      </c>
      <c r="D28" s="23">
        <f t="shared" si="4"/>
        <v>6.6119613875122996E-2</v>
      </c>
      <c r="E28" s="15">
        <f>SUM('table 1'!I10:L10)</f>
        <v>876431</v>
      </c>
      <c r="F28" s="15">
        <f>SUM('table 1'!I25:L25)</f>
        <v>838942</v>
      </c>
      <c r="G28" s="23">
        <f t="shared" si="5"/>
        <v>4.4686045042446221E-2</v>
      </c>
      <c r="H28" s="15">
        <f>SUM('table 1'!O10:P10)</f>
        <v>51029</v>
      </c>
      <c r="I28" s="15">
        <f>SUM('table 1'!O25:P25)</f>
        <v>45210</v>
      </c>
      <c r="J28" s="23">
        <f t="shared" si="6"/>
        <v>0.1287104622871047</v>
      </c>
      <c r="K28" s="4"/>
      <c r="L28" s="4"/>
      <c r="M28" s="4"/>
      <c r="N28" s="4"/>
      <c r="O28" s="4"/>
      <c r="P28" s="4"/>
      <c r="Q28" s="4"/>
    </row>
    <row r="29" spans="1:17" s="3" customFormat="1" ht="14.1" customHeight="1" x14ac:dyDescent="0.25">
      <c r="A29" s="17" t="s">
        <v>9</v>
      </c>
      <c r="B29" s="18">
        <f>SUM('table 1'!G11:H11)</f>
        <v>891444</v>
      </c>
      <c r="C29" s="18">
        <f>SUM('table 1'!G26:H26)</f>
        <v>861211</v>
      </c>
      <c r="D29" s="24">
        <f t="shared" si="4"/>
        <v>3.5105218117279069E-2</v>
      </c>
      <c r="E29" s="18">
        <f>SUM('table 1'!I11:L11)</f>
        <v>660976</v>
      </c>
      <c r="F29" s="18">
        <f>SUM('table 1'!I26:L26)</f>
        <v>625239</v>
      </c>
      <c r="G29" s="24">
        <f t="shared" si="5"/>
        <v>5.7157343032024466E-2</v>
      </c>
      <c r="H29" s="18">
        <f>SUM('table 1'!O11:P11)</f>
        <v>45993</v>
      </c>
      <c r="I29" s="18">
        <f>SUM('table 1'!O26:P26)</f>
        <v>40553</v>
      </c>
      <c r="J29" s="24">
        <f t="shared" si="6"/>
        <v>0.13414543930165457</v>
      </c>
      <c r="K29" s="4"/>
      <c r="L29" s="4"/>
      <c r="M29" s="4"/>
      <c r="N29" s="4"/>
      <c r="O29" s="4"/>
      <c r="P29" s="4"/>
      <c r="Q29" s="4"/>
    </row>
    <row r="30" spans="1:17" s="3" customFormat="1" ht="14.1" customHeight="1" x14ac:dyDescent="0.25">
      <c r="A30" s="14" t="s">
        <v>10</v>
      </c>
      <c r="B30" s="15">
        <f>SUM('table 1'!G12:H12)</f>
        <v>599856</v>
      </c>
      <c r="C30" s="15">
        <f>SUM('table 1'!G27:H27)</f>
        <v>543044</v>
      </c>
      <c r="D30" s="23">
        <f t="shared" si="4"/>
        <v>0.10461767370599806</v>
      </c>
      <c r="E30" s="15">
        <f>SUM('table 1'!I12:L12)</f>
        <v>260544</v>
      </c>
      <c r="F30" s="15">
        <f>SUM('table 1'!I27:L27)</f>
        <v>239272</v>
      </c>
      <c r="G30" s="23">
        <f t="shared" si="5"/>
        <v>8.8903005784212175E-2</v>
      </c>
      <c r="H30" s="15">
        <f>SUM('table 1'!O12:P12)</f>
        <v>21799</v>
      </c>
      <c r="I30" s="15">
        <f>SUM('table 1'!O27:P27)</f>
        <v>20787</v>
      </c>
      <c r="J30" s="23">
        <f t="shared" si="6"/>
        <v>4.8684273824986857E-2</v>
      </c>
      <c r="K30" s="4"/>
      <c r="L30" s="4"/>
      <c r="M30" s="4"/>
      <c r="N30" s="4"/>
      <c r="O30" s="4"/>
      <c r="P30" s="4"/>
      <c r="Q30" s="4"/>
    </row>
    <row r="31" spans="1:17" s="3" customFormat="1" ht="14.1" customHeight="1" x14ac:dyDescent="0.25">
      <c r="A31" s="17" t="s">
        <v>11</v>
      </c>
      <c r="B31" s="18">
        <f>SUM('table 1'!G13:H13)</f>
        <v>28275</v>
      </c>
      <c r="C31" s="18">
        <f>SUM('table 1'!G28:H28)</f>
        <v>20227</v>
      </c>
      <c r="D31" s="24">
        <f t="shared" si="4"/>
        <v>0.39788401641370452</v>
      </c>
      <c r="E31" s="18">
        <f>SUM('table 1'!I13:L13)</f>
        <v>2301</v>
      </c>
      <c r="F31" s="18">
        <f>SUM('table 1'!I28:L28)</f>
        <v>3303</v>
      </c>
      <c r="G31" s="24">
        <f t="shared" si="5"/>
        <v>-0.30336058128973664</v>
      </c>
      <c r="H31" s="18">
        <f>SUM('table 1'!O13:P13)</f>
        <v>2289</v>
      </c>
      <c r="I31" s="18">
        <f>SUM('table 1'!O28:P28)</f>
        <v>1523</v>
      </c>
      <c r="J31" s="24">
        <f t="shared" si="6"/>
        <v>0.50295469468154952</v>
      </c>
      <c r="K31" s="4"/>
      <c r="L31" s="4"/>
      <c r="M31" s="4"/>
      <c r="N31" s="4"/>
      <c r="O31" s="4"/>
      <c r="P31" s="4"/>
      <c r="Q31" s="4"/>
    </row>
    <row r="32" spans="1:17" s="3" customFormat="1" ht="14.1" customHeight="1" thickBot="1" x14ac:dyDescent="0.3">
      <c r="A32" s="61" t="s">
        <v>12</v>
      </c>
      <c r="B32" s="62">
        <f>SUM('table 1'!G14:H14)</f>
        <v>13238</v>
      </c>
      <c r="C32" s="62">
        <f>SUM('table 1'!G29:H29)</f>
        <v>5562</v>
      </c>
      <c r="D32" s="63">
        <f t="shared" si="4"/>
        <v>1.3800791082344479</v>
      </c>
      <c r="E32" s="62">
        <f>SUM('table 1'!I14:L14)</f>
        <v>0</v>
      </c>
      <c r="F32" s="62">
        <f>SUM('table 1'!I29:L29)</f>
        <v>0</v>
      </c>
      <c r="G32" s="63" t="str">
        <f t="shared" si="5"/>
        <v/>
      </c>
      <c r="H32" s="62">
        <f>SUM('table 1'!O14:P14)</f>
        <v>0</v>
      </c>
      <c r="I32" s="62">
        <f>SUM('table 1'!O29:P29)</f>
        <v>189</v>
      </c>
      <c r="J32" s="63">
        <f t="shared" si="6"/>
        <v>-1</v>
      </c>
      <c r="K32" s="4"/>
      <c r="L32" s="4"/>
      <c r="M32" s="4"/>
      <c r="N32" s="4"/>
      <c r="O32" s="4"/>
      <c r="P32" s="4"/>
      <c r="Q32" s="4"/>
    </row>
    <row r="33" spans="1:17" s="20" customFormat="1" ht="14.1" customHeight="1" thickTop="1" x14ac:dyDescent="0.25">
      <c r="A33" s="21" t="s">
        <v>13</v>
      </c>
      <c r="B33" s="22">
        <f>SUM(B21:B32)</f>
        <v>5626530</v>
      </c>
      <c r="C33" s="22">
        <f>SUM(C21:C32)</f>
        <v>5334956</v>
      </c>
      <c r="D33" s="32">
        <f t="shared" si="4"/>
        <v>5.4653496673636948E-2</v>
      </c>
      <c r="E33" s="22">
        <f>SUM(E21:E32)</f>
        <v>3962027</v>
      </c>
      <c r="F33" s="22">
        <f>SUM(F21:F32)</f>
        <v>3776122</v>
      </c>
      <c r="G33" s="32">
        <f t="shared" si="5"/>
        <v>4.9231725034307727E-2</v>
      </c>
      <c r="H33" s="22">
        <f>SUM(H21:H32)</f>
        <v>255191</v>
      </c>
      <c r="I33" s="22">
        <f>SUM(I21:I32)</f>
        <v>230629</v>
      </c>
      <c r="J33" s="32">
        <f>IFERROR(H33/I33-1,"")</f>
        <v>0.10650004986363371</v>
      </c>
      <c r="K33" s="5"/>
      <c r="L33" s="5"/>
      <c r="M33" s="5"/>
      <c r="N33" s="5"/>
      <c r="O33" s="5"/>
      <c r="P33" s="5"/>
      <c r="Q33" s="5"/>
    </row>
    <row r="34" spans="1:17" s="10" customFormat="1" ht="14.1" customHeight="1" x14ac:dyDescent="0.2">
      <c r="A34" s="26" t="s">
        <v>34</v>
      </c>
      <c r="B34" s="27"/>
      <c r="C34" s="27"/>
      <c r="D34" s="27"/>
      <c r="E34" s="27"/>
      <c r="F34" s="27"/>
      <c r="G34" s="27"/>
      <c r="H34" s="27"/>
      <c r="I34" s="27"/>
      <c r="J34" s="27"/>
      <c r="K34" s="4"/>
      <c r="L34" s="4"/>
      <c r="M34" s="4"/>
      <c r="N34" s="4"/>
      <c r="O34" s="4"/>
      <c r="P34" s="4"/>
      <c r="Q34" s="4"/>
    </row>
    <row r="35" spans="1:17" s="10" customFormat="1" ht="14.1" customHeight="1" x14ac:dyDescent="0.2">
      <c r="A35" s="26" t="s">
        <v>14</v>
      </c>
      <c r="B35" s="27"/>
      <c r="C35" s="27"/>
      <c r="D35" s="27"/>
      <c r="E35" s="27"/>
      <c r="F35" s="27"/>
      <c r="G35" s="27"/>
      <c r="H35" s="27"/>
      <c r="I35" s="27"/>
      <c r="J35" s="27"/>
      <c r="K35" s="4"/>
      <c r="L35" s="4"/>
      <c r="M35" s="4"/>
      <c r="N35" s="4"/>
      <c r="O35" s="4"/>
      <c r="P35" s="4"/>
      <c r="Q35" s="4"/>
    </row>
  </sheetData>
  <mergeCells count="6">
    <mergeCell ref="H3:J3"/>
    <mergeCell ref="H19:J19"/>
    <mergeCell ref="B3:D3"/>
    <mergeCell ref="E3:G3"/>
    <mergeCell ref="B19:D19"/>
    <mergeCell ref="E19:G19"/>
  </mergeCells>
  <phoneticPr fontId="6" type="noConversion"/>
  <pageMargins left="0.25" right="0.25" top="0.75" bottom="0.75" header="0.3" footer="0.3"/>
  <pageSetup paperSize="9" scale="45" orientation="landscape" verticalDpi="598" r:id="rId1"/>
  <ignoredErrors>
    <ignoredError sqref="E5:J16 B21:J32" formulaRange="1"/>
    <ignoredError sqref="D17:G18 D33:H3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2257D-D6EB-4884-B6EC-FD37BD845ACF}">
  <sheetPr codeName="Sheet3">
    <pageSetUpPr fitToPage="1"/>
  </sheetPr>
  <dimension ref="A1:V48"/>
  <sheetViews>
    <sheetView showGridLines="0" showZeros="0" zoomScale="80" zoomScaleNormal="80" workbookViewId="0"/>
  </sheetViews>
  <sheetFormatPr defaultColWidth="9.140625" defaultRowHeight="15" customHeight="1" x14ac:dyDescent="0.25"/>
  <cols>
    <col min="1" max="1" width="14.28515625" style="55" customWidth="1"/>
    <col min="2" max="20" width="11.42578125" style="35" customWidth="1"/>
    <col min="21" max="21" width="12.85546875" style="35" customWidth="1"/>
    <col min="22" max="22" width="11.28515625" style="67" customWidth="1"/>
  </cols>
  <sheetData>
    <row r="1" spans="1:22" s="1" customFormat="1" ht="21" customHeight="1" x14ac:dyDescent="0.3">
      <c r="A1" s="33" t="s">
        <v>47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5"/>
      <c r="S1" s="35"/>
      <c r="T1" s="35"/>
      <c r="U1" s="35"/>
      <c r="V1" s="64"/>
    </row>
    <row r="2" spans="1:22" s="2" customFormat="1" ht="13.5" customHeight="1" x14ac:dyDescent="0.25">
      <c r="A2" s="36">
        <v>2025</v>
      </c>
      <c r="B2" s="37" t="s">
        <v>15</v>
      </c>
      <c r="C2" s="38" t="s">
        <v>16</v>
      </c>
      <c r="D2" s="38" t="s">
        <v>17</v>
      </c>
      <c r="E2" s="38" t="s">
        <v>18</v>
      </c>
      <c r="F2" s="39" t="s">
        <v>19</v>
      </c>
      <c r="G2" s="37" t="s">
        <v>20</v>
      </c>
      <c r="H2" s="38" t="s">
        <v>21</v>
      </c>
      <c r="I2" s="38" t="s">
        <v>22</v>
      </c>
      <c r="J2" s="38" t="s">
        <v>23</v>
      </c>
      <c r="K2" s="39" t="s">
        <v>24</v>
      </c>
      <c r="L2" s="37" t="s">
        <v>25</v>
      </c>
      <c r="M2" s="38" t="s">
        <v>26</v>
      </c>
      <c r="N2" s="38" t="s">
        <v>27</v>
      </c>
      <c r="O2" s="38" t="s">
        <v>35</v>
      </c>
      <c r="P2" s="39" t="s">
        <v>29</v>
      </c>
      <c r="Q2" s="37" t="s">
        <v>30</v>
      </c>
      <c r="R2" s="38" t="s">
        <v>31</v>
      </c>
      <c r="S2" s="38" t="s">
        <v>32</v>
      </c>
      <c r="T2" s="38" t="s">
        <v>33</v>
      </c>
      <c r="U2" s="39" t="s">
        <v>0</v>
      </c>
      <c r="V2" s="65"/>
    </row>
    <row r="3" spans="1:22" s="3" customFormat="1" ht="14.1" customHeight="1" x14ac:dyDescent="0.25">
      <c r="A3" s="40" t="s">
        <v>1</v>
      </c>
      <c r="B3" s="41">
        <v>257383</v>
      </c>
      <c r="C3" s="41">
        <v>85681</v>
      </c>
      <c r="D3" s="41">
        <v>29870</v>
      </c>
      <c r="E3" s="41">
        <v>11398</v>
      </c>
      <c r="F3" s="41">
        <v>1710</v>
      </c>
      <c r="G3" s="41">
        <v>66489</v>
      </c>
      <c r="H3" s="41">
        <v>30279</v>
      </c>
      <c r="I3" s="41">
        <v>4883</v>
      </c>
      <c r="J3" s="41">
        <v>1843</v>
      </c>
      <c r="K3" s="41">
        <v>1780</v>
      </c>
      <c r="L3" s="41">
        <v>70</v>
      </c>
      <c r="M3" s="41">
        <v>3507</v>
      </c>
      <c r="N3" s="41">
        <v>9680</v>
      </c>
      <c r="O3" s="41">
        <v>4265</v>
      </c>
      <c r="P3" s="41">
        <v>428</v>
      </c>
      <c r="Q3" s="41">
        <v>6083</v>
      </c>
      <c r="R3" s="41">
        <v>623</v>
      </c>
      <c r="S3" s="41">
        <v>673</v>
      </c>
      <c r="T3" s="41">
        <v>12013</v>
      </c>
      <c r="U3" s="41">
        <f>SUM(B3:T3)</f>
        <v>528658</v>
      </c>
      <c r="V3" s="66"/>
    </row>
    <row r="4" spans="1:22" s="3" customFormat="1" ht="14.1" customHeight="1" x14ac:dyDescent="0.25">
      <c r="A4" s="42" t="s">
        <v>2</v>
      </c>
      <c r="B4" s="43">
        <v>255097</v>
      </c>
      <c r="C4" s="43">
        <v>88070</v>
      </c>
      <c r="D4" s="43">
        <v>27349</v>
      </c>
      <c r="E4" s="43">
        <v>9033</v>
      </c>
      <c r="F4" s="43">
        <v>1671</v>
      </c>
      <c r="G4" s="43">
        <v>60623</v>
      </c>
      <c r="H4" s="43">
        <v>29294</v>
      </c>
      <c r="I4" s="43">
        <v>11357</v>
      </c>
      <c r="J4" s="43">
        <v>544</v>
      </c>
      <c r="K4" s="43">
        <v>1456</v>
      </c>
      <c r="L4" s="43">
        <v>52</v>
      </c>
      <c r="M4" s="43">
        <v>2157</v>
      </c>
      <c r="N4" s="43">
        <v>10773</v>
      </c>
      <c r="O4" s="43">
        <v>2893</v>
      </c>
      <c r="P4" s="43">
        <v>487</v>
      </c>
      <c r="Q4" s="43">
        <v>5580</v>
      </c>
      <c r="R4" s="43">
        <v>550</v>
      </c>
      <c r="S4" s="43">
        <v>2972</v>
      </c>
      <c r="T4" s="43">
        <v>11120</v>
      </c>
      <c r="U4" s="43">
        <f>SUM(B4:T4)</f>
        <v>521078</v>
      </c>
      <c r="V4" s="66"/>
    </row>
    <row r="5" spans="1:22" s="3" customFormat="1" ht="14.1" customHeight="1" x14ac:dyDescent="0.25">
      <c r="A5" s="40" t="s">
        <v>3</v>
      </c>
      <c r="B5" s="41">
        <v>300227</v>
      </c>
      <c r="C5" s="41">
        <v>96723</v>
      </c>
      <c r="D5" s="41">
        <v>35100</v>
      </c>
      <c r="E5" s="41">
        <v>11464</v>
      </c>
      <c r="F5" s="41">
        <v>1851</v>
      </c>
      <c r="G5" s="41">
        <v>69490</v>
      </c>
      <c r="H5" s="41">
        <v>35776</v>
      </c>
      <c r="I5" s="41">
        <v>13249</v>
      </c>
      <c r="J5" s="41">
        <v>1923</v>
      </c>
      <c r="K5" s="41">
        <v>1878</v>
      </c>
      <c r="L5" s="41">
        <v>89</v>
      </c>
      <c r="M5" s="41">
        <v>6297</v>
      </c>
      <c r="N5" s="41">
        <v>21338</v>
      </c>
      <c r="O5" s="41">
        <v>1792</v>
      </c>
      <c r="P5" s="41">
        <v>709</v>
      </c>
      <c r="Q5" s="41">
        <v>6091</v>
      </c>
      <c r="R5" s="41">
        <v>876</v>
      </c>
      <c r="S5" s="41">
        <v>3300</v>
      </c>
      <c r="T5" s="41">
        <v>13467</v>
      </c>
      <c r="U5" s="41">
        <f t="shared" ref="U5:U14" si="0">SUM(B5:T5)</f>
        <v>621640</v>
      </c>
      <c r="V5" s="66"/>
    </row>
    <row r="6" spans="1:22" s="3" customFormat="1" ht="14.1" customHeight="1" x14ac:dyDescent="0.25">
      <c r="A6" s="42" t="s">
        <v>4</v>
      </c>
      <c r="B6" s="43">
        <v>355388</v>
      </c>
      <c r="C6" s="43">
        <v>99104</v>
      </c>
      <c r="D6" s="43">
        <v>44108</v>
      </c>
      <c r="E6" s="43">
        <v>15417</v>
      </c>
      <c r="F6" s="43">
        <v>2738</v>
      </c>
      <c r="G6" s="43">
        <v>82579</v>
      </c>
      <c r="H6" s="43">
        <v>39927</v>
      </c>
      <c r="I6" s="43">
        <v>16421</v>
      </c>
      <c r="J6" s="43">
        <v>3724</v>
      </c>
      <c r="K6" s="43">
        <v>3214</v>
      </c>
      <c r="L6" s="43">
        <v>191</v>
      </c>
      <c r="M6" s="43">
        <v>15135</v>
      </c>
      <c r="N6" s="43">
        <v>44335</v>
      </c>
      <c r="O6" s="43">
        <v>9831</v>
      </c>
      <c r="P6" s="43">
        <v>786</v>
      </c>
      <c r="Q6" s="43">
        <v>7607</v>
      </c>
      <c r="R6" s="43">
        <v>1821</v>
      </c>
      <c r="S6" s="43">
        <v>3395</v>
      </c>
      <c r="T6" s="43">
        <v>17461</v>
      </c>
      <c r="U6" s="43">
        <f t="shared" si="0"/>
        <v>763182</v>
      </c>
      <c r="V6" s="66"/>
    </row>
    <row r="7" spans="1:22" s="3" customFormat="1" ht="14.1" customHeight="1" x14ac:dyDescent="0.25">
      <c r="A7" s="40" t="s">
        <v>5</v>
      </c>
      <c r="B7" s="41">
        <v>428110</v>
      </c>
      <c r="C7" s="41">
        <v>101194</v>
      </c>
      <c r="D7" s="41">
        <v>41369</v>
      </c>
      <c r="E7" s="41">
        <v>13744</v>
      </c>
      <c r="F7" s="41">
        <v>2911</v>
      </c>
      <c r="G7" s="41">
        <v>81321</v>
      </c>
      <c r="H7" s="41">
        <v>40169</v>
      </c>
      <c r="I7" s="41">
        <v>18390</v>
      </c>
      <c r="J7" s="41">
        <v>4571</v>
      </c>
      <c r="K7" s="41">
        <v>4153</v>
      </c>
      <c r="L7" s="41">
        <v>140</v>
      </c>
      <c r="M7" s="41">
        <v>29936</v>
      </c>
      <c r="N7" s="41">
        <v>64784</v>
      </c>
      <c r="O7" s="41">
        <v>19840</v>
      </c>
      <c r="P7" s="41">
        <v>780</v>
      </c>
      <c r="Q7" s="41">
        <v>8411</v>
      </c>
      <c r="R7" s="41">
        <v>2399</v>
      </c>
      <c r="S7" s="41">
        <v>3768</v>
      </c>
      <c r="T7" s="41">
        <v>18170</v>
      </c>
      <c r="U7" s="41">
        <f t="shared" si="0"/>
        <v>884160</v>
      </c>
      <c r="V7" s="66"/>
    </row>
    <row r="8" spans="1:22" s="3" customFormat="1" ht="14.1" customHeight="1" x14ac:dyDescent="0.25">
      <c r="A8" s="42" t="s">
        <v>6</v>
      </c>
      <c r="B8" s="43">
        <v>503906</v>
      </c>
      <c r="C8" s="43">
        <v>111055</v>
      </c>
      <c r="D8" s="43">
        <v>43464</v>
      </c>
      <c r="E8" s="43">
        <v>17316</v>
      </c>
      <c r="F8" s="43">
        <v>5073</v>
      </c>
      <c r="G8" s="43">
        <v>84777</v>
      </c>
      <c r="H8" s="43">
        <v>46578</v>
      </c>
      <c r="I8" s="43">
        <v>27127</v>
      </c>
      <c r="J8" s="43">
        <v>7145</v>
      </c>
      <c r="K8" s="43">
        <v>9112</v>
      </c>
      <c r="L8" s="43">
        <v>305</v>
      </c>
      <c r="M8" s="43">
        <v>38908</v>
      </c>
      <c r="N8" s="43">
        <v>69257</v>
      </c>
      <c r="O8" s="43">
        <v>28233</v>
      </c>
      <c r="P8" s="43">
        <v>1105</v>
      </c>
      <c r="Q8" s="43">
        <v>10765</v>
      </c>
      <c r="R8" s="43">
        <v>5466</v>
      </c>
      <c r="S8" s="43">
        <v>3981</v>
      </c>
      <c r="T8" s="43">
        <v>19828</v>
      </c>
      <c r="U8" s="43">
        <f t="shared" si="0"/>
        <v>1033401</v>
      </c>
      <c r="V8" s="66"/>
    </row>
    <row r="9" spans="1:22" s="3" customFormat="1" ht="14.1" customHeight="1" x14ac:dyDescent="0.25">
      <c r="A9" s="40" t="s">
        <v>7</v>
      </c>
      <c r="B9" s="41">
        <v>543941</v>
      </c>
      <c r="C9" s="41">
        <v>121871</v>
      </c>
      <c r="D9" s="41">
        <v>49124</v>
      </c>
      <c r="E9" s="41">
        <v>20637</v>
      </c>
      <c r="F9" s="41">
        <v>6597</v>
      </c>
      <c r="G9" s="41">
        <v>91466</v>
      </c>
      <c r="H9" s="41">
        <v>52410</v>
      </c>
      <c r="I9" s="41">
        <v>29503</v>
      </c>
      <c r="J9" s="41">
        <v>7526</v>
      </c>
      <c r="K9" s="41">
        <v>11776</v>
      </c>
      <c r="L9" s="41">
        <v>461</v>
      </c>
      <c r="M9" s="41">
        <v>41575</v>
      </c>
      <c r="N9" s="41">
        <v>67216</v>
      </c>
      <c r="O9" s="41">
        <v>33263</v>
      </c>
      <c r="P9" s="41">
        <v>1432</v>
      </c>
      <c r="Q9" s="41">
        <v>13770</v>
      </c>
      <c r="R9" s="41">
        <v>6089</v>
      </c>
      <c r="S9" s="41">
        <v>3789</v>
      </c>
      <c r="T9" s="41">
        <v>23638</v>
      </c>
      <c r="U9" s="41">
        <f t="shared" si="0"/>
        <v>1126084</v>
      </c>
      <c r="V9" s="66"/>
    </row>
    <row r="10" spans="1:22" s="3" customFormat="1" ht="14.1" customHeight="1" x14ac:dyDescent="0.25">
      <c r="A10" s="42" t="s">
        <v>8</v>
      </c>
      <c r="B10" s="43">
        <v>576934</v>
      </c>
      <c r="C10" s="43">
        <v>114054</v>
      </c>
      <c r="D10" s="43">
        <v>52907</v>
      </c>
      <c r="E10" s="43">
        <v>20558</v>
      </c>
      <c r="F10" s="43">
        <v>6613</v>
      </c>
      <c r="G10" s="43">
        <v>89306</v>
      </c>
      <c r="H10" s="43">
        <v>52256</v>
      </c>
      <c r="I10" s="43">
        <v>30449</v>
      </c>
      <c r="J10" s="43">
        <v>7441</v>
      </c>
      <c r="K10" s="43">
        <v>11276</v>
      </c>
      <c r="L10" s="43">
        <v>504</v>
      </c>
      <c r="M10" s="43">
        <v>40507</v>
      </c>
      <c r="N10" s="43">
        <v>69416</v>
      </c>
      <c r="O10" s="43">
        <v>31330</v>
      </c>
      <c r="P10" s="43">
        <v>1869</v>
      </c>
      <c r="Q10" s="43">
        <v>13208</v>
      </c>
      <c r="R10" s="43">
        <v>6027</v>
      </c>
      <c r="S10" s="43">
        <v>4777</v>
      </c>
      <c r="T10" s="43">
        <v>21416</v>
      </c>
      <c r="U10" s="43">
        <f t="shared" si="0"/>
        <v>1150848</v>
      </c>
      <c r="V10" s="66"/>
    </row>
    <row r="11" spans="1:22" s="3" customFormat="1" ht="14.1" customHeight="1" x14ac:dyDescent="0.25">
      <c r="A11" s="40" t="s">
        <v>9</v>
      </c>
      <c r="B11" s="41">
        <v>528022</v>
      </c>
      <c r="C11" s="41">
        <v>118774</v>
      </c>
      <c r="D11" s="41">
        <v>44461</v>
      </c>
      <c r="E11" s="41">
        <v>16616</v>
      </c>
      <c r="F11" s="41">
        <v>4252</v>
      </c>
      <c r="G11" s="41">
        <v>81756</v>
      </c>
      <c r="H11" s="41">
        <v>46221</v>
      </c>
      <c r="I11" s="41">
        <v>24680</v>
      </c>
      <c r="J11" s="41">
        <v>6186</v>
      </c>
      <c r="K11" s="41">
        <v>8471</v>
      </c>
      <c r="L11" s="41">
        <v>391</v>
      </c>
      <c r="M11" s="41">
        <v>33685</v>
      </c>
      <c r="N11" s="41">
        <v>68903</v>
      </c>
      <c r="O11" s="41">
        <v>24044</v>
      </c>
      <c r="P11" s="41">
        <v>1525</v>
      </c>
      <c r="Q11" s="41">
        <v>9274</v>
      </c>
      <c r="R11" s="41">
        <v>5019</v>
      </c>
      <c r="S11" s="41">
        <v>3769</v>
      </c>
      <c r="T11" s="41">
        <v>16968</v>
      </c>
      <c r="U11" s="41">
        <f t="shared" si="0"/>
        <v>1043017</v>
      </c>
      <c r="V11" s="66"/>
    </row>
    <row r="12" spans="1:22" s="3" customFormat="1" ht="14.1" customHeight="1" x14ac:dyDescent="0.25">
      <c r="A12" s="42" t="s">
        <v>10</v>
      </c>
      <c r="B12" s="43">
        <v>462848</v>
      </c>
      <c r="C12" s="43">
        <v>114442</v>
      </c>
      <c r="D12" s="43">
        <v>39901</v>
      </c>
      <c r="E12" s="43">
        <v>13171</v>
      </c>
      <c r="F12" s="43">
        <v>2659</v>
      </c>
      <c r="G12" s="43">
        <v>75698</v>
      </c>
      <c r="H12" s="43">
        <v>41920</v>
      </c>
      <c r="I12" s="43">
        <v>17816</v>
      </c>
      <c r="J12" s="43">
        <v>3490</v>
      </c>
      <c r="K12" s="43">
        <v>3407</v>
      </c>
      <c r="L12" s="43">
        <v>178</v>
      </c>
      <c r="M12" s="43">
        <v>17329</v>
      </c>
      <c r="N12" s="43">
        <v>56269</v>
      </c>
      <c r="O12" s="43">
        <v>10239</v>
      </c>
      <c r="P12" s="43">
        <v>1038</v>
      </c>
      <c r="Q12" s="43">
        <v>7247</v>
      </c>
      <c r="R12" s="43">
        <v>1704</v>
      </c>
      <c r="S12" s="43">
        <v>3846</v>
      </c>
      <c r="T12" s="43">
        <v>16322</v>
      </c>
      <c r="U12" s="43">
        <f t="shared" si="0"/>
        <v>889524</v>
      </c>
      <c r="V12" s="66"/>
    </row>
    <row r="13" spans="1:22" s="3" customFormat="1" ht="14.1" customHeight="1" x14ac:dyDescent="0.25">
      <c r="A13" s="40" t="s">
        <v>11</v>
      </c>
      <c r="B13" s="41">
        <v>356195</v>
      </c>
      <c r="C13" s="41">
        <v>107960</v>
      </c>
      <c r="D13" s="41">
        <v>33376</v>
      </c>
      <c r="E13" s="41">
        <v>11262</v>
      </c>
      <c r="F13" s="41">
        <v>1707</v>
      </c>
      <c r="G13" s="41">
        <v>72240</v>
      </c>
      <c r="H13" s="41">
        <v>35274</v>
      </c>
      <c r="I13" s="41">
        <v>11878</v>
      </c>
      <c r="J13" s="41">
        <v>2132</v>
      </c>
      <c r="K13" s="41">
        <v>1062</v>
      </c>
      <c r="L13" s="41">
        <v>72</v>
      </c>
      <c r="M13" s="41">
        <v>5369</v>
      </c>
      <c r="N13" s="41">
        <v>25563</v>
      </c>
      <c r="O13" s="41">
        <v>4688</v>
      </c>
      <c r="P13" s="41">
        <v>504</v>
      </c>
      <c r="Q13" s="41">
        <v>6014</v>
      </c>
      <c r="R13" s="41">
        <v>700</v>
      </c>
      <c r="S13" s="41">
        <v>3833</v>
      </c>
      <c r="T13" s="41">
        <v>14671</v>
      </c>
      <c r="U13" s="41">
        <f t="shared" si="0"/>
        <v>694500</v>
      </c>
      <c r="V13" s="66"/>
    </row>
    <row r="14" spans="1:22" s="3" customFormat="1" ht="14.1" customHeight="1" thickBot="1" x14ac:dyDescent="0.3">
      <c r="A14" s="56" t="s">
        <v>12</v>
      </c>
      <c r="B14" s="57">
        <v>323420</v>
      </c>
      <c r="C14" s="57">
        <v>114052</v>
      </c>
      <c r="D14" s="57">
        <v>31988</v>
      </c>
      <c r="E14" s="57">
        <v>11200</v>
      </c>
      <c r="F14" s="57">
        <v>1406</v>
      </c>
      <c r="G14" s="57">
        <v>75319</v>
      </c>
      <c r="H14" s="57">
        <v>32858</v>
      </c>
      <c r="I14" s="57">
        <v>13526</v>
      </c>
      <c r="J14" s="57">
        <v>2131</v>
      </c>
      <c r="K14" s="57">
        <v>1887</v>
      </c>
      <c r="L14" s="57">
        <v>122</v>
      </c>
      <c r="M14" s="57">
        <v>3067</v>
      </c>
      <c r="N14" s="57">
        <v>15916</v>
      </c>
      <c r="O14" s="57">
        <v>3439</v>
      </c>
      <c r="P14" s="57">
        <v>535</v>
      </c>
      <c r="Q14" s="57">
        <v>5780</v>
      </c>
      <c r="R14" s="57">
        <v>569</v>
      </c>
      <c r="S14" s="57">
        <v>4394</v>
      </c>
      <c r="T14" s="57">
        <v>14650</v>
      </c>
      <c r="U14" s="57">
        <f t="shared" si="0"/>
        <v>656259</v>
      </c>
      <c r="V14" s="66"/>
    </row>
    <row r="15" spans="1:22" s="3" customFormat="1" ht="14.1" customHeight="1" thickTop="1" x14ac:dyDescent="0.25">
      <c r="A15" s="44" t="s">
        <v>0</v>
      </c>
      <c r="B15" s="45">
        <f>SUM(B3:B14)</f>
        <v>4891471</v>
      </c>
      <c r="C15" s="45">
        <f t="shared" ref="C15:U15" si="1">SUM(C3:C14)</f>
        <v>1272980</v>
      </c>
      <c r="D15" s="45">
        <f t="shared" si="1"/>
        <v>473017</v>
      </c>
      <c r="E15" s="45">
        <f t="shared" si="1"/>
        <v>171816</v>
      </c>
      <c r="F15" s="45">
        <f t="shared" si="1"/>
        <v>39188</v>
      </c>
      <c r="G15" s="45">
        <f t="shared" si="1"/>
        <v>931064</v>
      </c>
      <c r="H15" s="45">
        <f t="shared" si="1"/>
        <v>482962</v>
      </c>
      <c r="I15" s="45">
        <f t="shared" si="1"/>
        <v>219279</v>
      </c>
      <c r="J15" s="45">
        <f t="shared" si="1"/>
        <v>48656</v>
      </c>
      <c r="K15" s="45">
        <f t="shared" si="1"/>
        <v>59472</v>
      </c>
      <c r="L15" s="45">
        <f t="shared" si="1"/>
        <v>2575</v>
      </c>
      <c r="M15" s="45">
        <f t="shared" si="1"/>
        <v>237472</v>
      </c>
      <c r="N15" s="45">
        <f t="shared" si="1"/>
        <v>523450</v>
      </c>
      <c r="O15" s="45">
        <f t="shared" si="1"/>
        <v>173857</v>
      </c>
      <c r="P15" s="45">
        <f t="shared" si="1"/>
        <v>11198</v>
      </c>
      <c r="Q15" s="45">
        <f t="shared" si="1"/>
        <v>99830</v>
      </c>
      <c r="R15" s="45">
        <f t="shared" si="1"/>
        <v>31843</v>
      </c>
      <c r="S15" s="45">
        <f t="shared" si="1"/>
        <v>42497</v>
      </c>
      <c r="T15" s="45">
        <f t="shared" si="1"/>
        <v>199724</v>
      </c>
      <c r="U15" s="45">
        <f t="shared" si="1"/>
        <v>9912351</v>
      </c>
      <c r="V15" s="66"/>
    </row>
    <row r="16" spans="1:22" ht="14.25" customHeight="1" x14ac:dyDescent="0.25">
      <c r="A16" s="46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</row>
    <row r="17" spans="1:22" s="2" customFormat="1" ht="13.5" customHeight="1" x14ac:dyDescent="0.25">
      <c r="A17" s="36">
        <v>2024</v>
      </c>
      <c r="B17" s="37" t="str">
        <f>B2</f>
        <v>Αθήνα</v>
      </c>
      <c r="C17" s="38" t="str">
        <f t="shared" ref="C17:U17" si="2">C2</f>
        <v>Θεσσαλονίκη</v>
      </c>
      <c r="D17" s="38" t="str">
        <f t="shared" si="2"/>
        <v>Ρόδος</v>
      </c>
      <c r="E17" s="38" t="str">
        <f t="shared" si="2"/>
        <v>Κως</v>
      </c>
      <c r="F17" s="39" t="str">
        <f t="shared" si="2"/>
        <v>Kάρπαθος</v>
      </c>
      <c r="G17" s="37" t="str">
        <f t="shared" si="2"/>
        <v>Ηράκλειο</v>
      </c>
      <c r="H17" s="38" t="str">
        <f t="shared" si="2"/>
        <v xml:space="preserve">Χανιά </v>
      </c>
      <c r="I17" s="38" t="str">
        <f t="shared" si="2"/>
        <v>Κέρκυρα</v>
      </c>
      <c r="J17" s="38" t="str">
        <f t="shared" si="2"/>
        <v>Ζάκυνθος</v>
      </c>
      <c r="K17" s="39" t="str">
        <f t="shared" si="2"/>
        <v>Κεφαλονιά</v>
      </c>
      <c r="L17" s="37" t="str">
        <f t="shared" si="2"/>
        <v xml:space="preserve">Άκτιο </v>
      </c>
      <c r="M17" s="38" t="str">
        <f t="shared" si="2"/>
        <v>Μύκονος</v>
      </c>
      <c r="N17" s="38" t="str">
        <f t="shared" si="2"/>
        <v>Σαντορίνη</v>
      </c>
      <c r="O17" s="38" t="str">
        <f t="shared" si="2"/>
        <v>Πάρος</v>
      </c>
      <c r="P17" s="39" t="str">
        <f t="shared" si="2"/>
        <v>Καλαμάτα</v>
      </c>
      <c r="Q17" s="37" t="str">
        <f t="shared" si="2"/>
        <v>Σάμος</v>
      </c>
      <c r="R17" s="38" t="str">
        <f t="shared" si="2"/>
        <v>Σκιάθος</v>
      </c>
      <c r="S17" s="38" t="str">
        <f t="shared" si="2"/>
        <v>Καβάλα</v>
      </c>
      <c r="T17" s="38" t="str">
        <f t="shared" si="2"/>
        <v>Μυτιλήνη</v>
      </c>
      <c r="U17" s="39" t="str">
        <f t="shared" si="2"/>
        <v>Σύνολο</v>
      </c>
      <c r="V17" s="65"/>
    </row>
    <row r="18" spans="1:22" s="3" customFormat="1" ht="14.1" customHeight="1" x14ac:dyDescent="0.25">
      <c r="A18" s="40" t="s">
        <v>1</v>
      </c>
      <c r="B18" s="41">
        <v>244346</v>
      </c>
      <c r="C18" s="41">
        <v>77714</v>
      </c>
      <c r="D18" s="41">
        <v>32000</v>
      </c>
      <c r="E18" s="41">
        <v>10045</v>
      </c>
      <c r="F18" s="41">
        <v>1492</v>
      </c>
      <c r="G18" s="41">
        <v>57249</v>
      </c>
      <c r="H18" s="41">
        <v>28355</v>
      </c>
      <c r="I18" s="41">
        <v>6563</v>
      </c>
      <c r="J18" s="41">
        <v>1529</v>
      </c>
      <c r="K18" s="41">
        <v>1780</v>
      </c>
      <c r="L18" s="41">
        <v>61</v>
      </c>
      <c r="M18" s="41">
        <v>4033</v>
      </c>
      <c r="N18" s="41">
        <v>14571</v>
      </c>
      <c r="O18" s="41">
        <v>3850</v>
      </c>
      <c r="P18" s="41">
        <v>573</v>
      </c>
      <c r="Q18" s="41">
        <v>5896</v>
      </c>
      <c r="R18" s="41">
        <v>647</v>
      </c>
      <c r="S18" s="41">
        <v>2170</v>
      </c>
      <c r="T18" s="41">
        <v>11421</v>
      </c>
      <c r="U18" s="41">
        <f>SUM(B18:T18)</f>
        <v>504295</v>
      </c>
      <c r="V18" s="66"/>
    </row>
    <row r="19" spans="1:22" s="3" customFormat="1" ht="14.1" customHeight="1" x14ac:dyDescent="0.25">
      <c r="A19" s="42" t="s">
        <v>2</v>
      </c>
      <c r="B19" s="43">
        <v>249853</v>
      </c>
      <c r="C19" s="43">
        <v>85325</v>
      </c>
      <c r="D19" s="43">
        <v>26407</v>
      </c>
      <c r="E19" s="43">
        <v>9128</v>
      </c>
      <c r="F19" s="43">
        <v>1573</v>
      </c>
      <c r="G19" s="43">
        <v>45858</v>
      </c>
      <c r="H19" s="43">
        <v>30770</v>
      </c>
      <c r="I19" s="43">
        <v>9837</v>
      </c>
      <c r="J19" s="43">
        <v>1516</v>
      </c>
      <c r="K19" s="43">
        <v>1592</v>
      </c>
      <c r="L19" s="43">
        <v>99</v>
      </c>
      <c r="M19" s="43">
        <v>4552</v>
      </c>
      <c r="N19" s="43">
        <v>15522</v>
      </c>
      <c r="O19" s="43">
        <v>4025</v>
      </c>
      <c r="P19" s="43">
        <v>677</v>
      </c>
      <c r="Q19" s="43">
        <v>5377</v>
      </c>
      <c r="R19" s="43">
        <v>645</v>
      </c>
      <c r="S19" s="43">
        <v>2162</v>
      </c>
      <c r="T19" s="43">
        <v>11166</v>
      </c>
      <c r="U19" s="43">
        <f>SUM(B19:T19)</f>
        <v>506084</v>
      </c>
      <c r="V19" s="66"/>
    </row>
    <row r="20" spans="1:22" s="3" customFormat="1" ht="14.1" customHeight="1" x14ac:dyDescent="0.25">
      <c r="A20" s="40" t="s">
        <v>3</v>
      </c>
      <c r="B20" s="41">
        <v>293669</v>
      </c>
      <c r="C20" s="41">
        <v>91443</v>
      </c>
      <c r="D20" s="41">
        <v>32795</v>
      </c>
      <c r="E20" s="41">
        <v>10661</v>
      </c>
      <c r="F20" s="41">
        <v>1862</v>
      </c>
      <c r="G20" s="41">
        <v>65511</v>
      </c>
      <c r="H20" s="41">
        <v>34410</v>
      </c>
      <c r="I20" s="41">
        <v>12639</v>
      </c>
      <c r="J20" s="41">
        <v>1792</v>
      </c>
      <c r="K20" s="41">
        <v>1861</v>
      </c>
      <c r="L20" s="41">
        <v>83</v>
      </c>
      <c r="M20" s="41">
        <v>7196</v>
      </c>
      <c r="N20" s="41">
        <v>27636</v>
      </c>
      <c r="O20" s="41">
        <v>5039</v>
      </c>
      <c r="P20" s="41">
        <v>666</v>
      </c>
      <c r="Q20" s="41">
        <v>6112</v>
      </c>
      <c r="R20" s="41">
        <v>891</v>
      </c>
      <c r="S20" s="41">
        <v>2430</v>
      </c>
      <c r="T20" s="41">
        <v>13158</v>
      </c>
      <c r="U20" s="41">
        <f t="shared" ref="U20:U29" si="3">SUM(B20:T20)</f>
        <v>609854</v>
      </c>
      <c r="V20" s="66"/>
    </row>
    <row r="21" spans="1:22" s="3" customFormat="1" ht="14.1" customHeight="1" x14ac:dyDescent="0.25">
      <c r="A21" s="42" t="s">
        <v>4</v>
      </c>
      <c r="B21" s="43">
        <v>328436</v>
      </c>
      <c r="C21" s="43">
        <v>94458</v>
      </c>
      <c r="D21" s="43">
        <v>36404</v>
      </c>
      <c r="E21" s="43">
        <v>13479</v>
      </c>
      <c r="F21" s="43">
        <v>2394</v>
      </c>
      <c r="G21" s="43">
        <v>69628</v>
      </c>
      <c r="H21" s="43">
        <v>33541</v>
      </c>
      <c r="I21" s="43">
        <v>13979</v>
      </c>
      <c r="J21" s="43">
        <v>3154</v>
      </c>
      <c r="K21" s="43">
        <v>2990</v>
      </c>
      <c r="L21" s="43">
        <v>152</v>
      </c>
      <c r="M21" s="43">
        <v>13879</v>
      </c>
      <c r="N21" s="43">
        <v>60873</v>
      </c>
      <c r="O21" s="43">
        <v>3313</v>
      </c>
      <c r="P21" s="43">
        <v>847</v>
      </c>
      <c r="Q21" s="43">
        <v>7188</v>
      </c>
      <c r="R21" s="43">
        <v>1533</v>
      </c>
      <c r="S21" s="43">
        <v>2640</v>
      </c>
      <c r="T21" s="43">
        <v>14997</v>
      </c>
      <c r="U21" s="43">
        <f t="shared" si="3"/>
        <v>703885</v>
      </c>
      <c r="V21" s="66"/>
    </row>
    <row r="22" spans="1:22" s="3" customFormat="1" ht="14.1" customHeight="1" x14ac:dyDescent="0.25">
      <c r="A22" s="40" t="s">
        <v>5</v>
      </c>
      <c r="B22" s="41">
        <v>445501</v>
      </c>
      <c r="C22" s="41">
        <v>102454</v>
      </c>
      <c r="D22" s="41">
        <v>39671</v>
      </c>
      <c r="E22" s="41">
        <v>15296</v>
      </c>
      <c r="F22" s="41">
        <v>3075</v>
      </c>
      <c r="G22" s="41">
        <v>78243</v>
      </c>
      <c r="H22" s="41">
        <v>37847</v>
      </c>
      <c r="I22" s="41">
        <v>18181</v>
      </c>
      <c r="J22" s="41">
        <v>5009</v>
      </c>
      <c r="K22" s="41">
        <v>4441</v>
      </c>
      <c r="L22" s="41">
        <v>258</v>
      </c>
      <c r="M22" s="41">
        <v>32435</v>
      </c>
      <c r="N22" s="41">
        <v>81921</v>
      </c>
      <c r="O22" s="41">
        <v>19337</v>
      </c>
      <c r="P22" s="41">
        <v>1127</v>
      </c>
      <c r="Q22" s="41">
        <v>8504</v>
      </c>
      <c r="R22" s="41">
        <v>2305</v>
      </c>
      <c r="S22" s="41">
        <v>2593</v>
      </c>
      <c r="T22" s="41">
        <v>17378</v>
      </c>
      <c r="U22" s="41">
        <f t="shared" si="3"/>
        <v>915576</v>
      </c>
      <c r="V22" s="66"/>
    </row>
    <row r="23" spans="1:22" s="3" customFormat="1" ht="14.1" customHeight="1" x14ac:dyDescent="0.25">
      <c r="A23" s="42" t="s">
        <v>6</v>
      </c>
      <c r="B23" s="43">
        <v>492103</v>
      </c>
      <c r="C23" s="43">
        <v>107310</v>
      </c>
      <c r="D23" s="43">
        <v>41313</v>
      </c>
      <c r="E23" s="43">
        <v>14864</v>
      </c>
      <c r="F23" s="43">
        <v>4612</v>
      </c>
      <c r="G23" s="43">
        <v>76493</v>
      </c>
      <c r="H23" s="43">
        <v>43201</v>
      </c>
      <c r="I23" s="43">
        <v>25484</v>
      </c>
      <c r="J23" s="43">
        <v>7259</v>
      </c>
      <c r="K23" s="43">
        <v>8645</v>
      </c>
      <c r="L23" s="43">
        <v>300</v>
      </c>
      <c r="M23" s="43">
        <v>43822</v>
      </c>
      <c r="N23" s="43">
        <v>86617</v>
      </c>
      <c r="O23" s="43">
        <v>26615</v>
      </c>
      <c r="P23" s="43">
        <v>1745</v>
      </c>
      <c r="Q23" s="43">
        <v>10235</v>
      </c>
      <c r="R23" s="43">
        <v>4474</v>
      </c>
      <c r="S23" s="43">
        <v>2924</v>
      </c>
      <c r="T23" s="43">
        <v>17810</v>
      </c>
      <c r="U23" s="43">
        <f t="shared" si="3"/>
        <v>1015826</v>
      </c>
      <c r="V23" s="66"/>
    </row>
    <row r="24" spans="1:22" s="3" customFormat="1" ht="14.1" customHeight="1" x14ac:dyDescent="0.25">
      <c r="A24" s="40" t="s">
        <v>7</v>
      </c>
      <c r="B24" s="41">
        <v>538115</v>
      </c>
      <c r="C24" s="41">
        <v>122222</v>
      </c>
      <c r="D24" s="41">
        <v>47036</v>
      </c>
      <c r="E24" s="41">
        <v>19090</v>
      </c>
      <c r="F24" s="41">
        <v>6617</v>
      </c>
      <c r="G24" s="41">
        <v>83111</v>
      </c>
      <c r="H24" s="41">
        <v>46759</v>
      </c>
      <c r="I24" s="41">
        <v>27584</v>
      </c>
      <c r="J24" s="41">
        <v>8775</v>
      </c>
      <c r="K24" s="41">
        <v>10862</v>
      </c>
      <c r="L24" s="41">
        <v>422</v>
      </c>
      <c r="M24" s="41">
        <v>45108</v>
      </c>
      <c r="N24" s="41">
        <v>80778</v>
      </c>
      <c r="O24" s="41">
        <v>31972</v>
      </c>
      <c r="P24" s="41">
        <v>2176</v>
      </c>
      <c r="Q24" s="41">
        <v>12522</v>
      </c>
      <c r="R24" s="41">
        <v>5525</v>
      </c>
      <c r="S24" s="41">
        <v>2463</v>
      </c>
      <c r="T24" s="41">
        <v>22900</v>
      </c>
      <c r="U24" s="41">
        <f t="shared" si="3"/>
        <v>1114037</v>
      </c>
      <c r="V24" s="66"/>
    </row>
    <row r="25" spans="1:22" s="3" customFormat="1" ht="14.1" customHeight="1" x14ac:dyDescent="0.25">
      <c r="A25" s="42" t="s">
        <v>8</v>
      </c>
      <c r="B25" s="43">
        <v>564813</v>
      </c>
      <c r="C25" s="43">
        <v>111278</v>
      </c>
      <c r="D25" s="43">
        <v>49486</v>
      </c>
      <c r="E25" s="43">
        <v>19175</v>
      </c>
      <c r="F25" s="43">
        <v>6828</v>
      </c>
      <c r="G25" s="43">
        <v>84045</v>
      </c>
      <c r="H25" s="43">
        <v>45598</v>
      </c>
      <c r="I25" s="43">
        <v>27412</v>
      </c>
      <c r="J25" s="43">
        <v>8649</v>
      </c>
      <c r="K25" s="43">
        <v>10391</v>
      </c>
      <c r="L25" s="43">
        <v>448</v>
      </c>
      <c r="M25" s="43">
        <v>44404</v>
      </c>
      <c r="N25" s="43">
        <v>79749</v>
      </c>
      <c r="O25" s="43">
        <v>30116</v>
      </c>
      <c r="P25" s="43">
        <v>2256</v>
      </c>
      <c r="Q25" s="43">
        <v>12027</v>
      </c>
      <c r="R25" s="43">
        <v>5551</v>
      </c>
      <c r="S25" s="43">
        <v>2216</v>
      </c>
      <c r="T25" s="43">
        <v>20341</v>
      </c>
      <c r="U25" s="43">
        <f t="shared" si="3"/>
        <v>1124783</v>
      </c>
      <c r="V25" s="66"/>
    </row>
    <row r="26" spans="1:22" s="3" customFormat="1" ht="14.1" customHeight="1" x14ac:dyDescent="0.25">
      <c r="A26" s="40" t="s">
        <v>9</v>
      </c>
      <c r="B26" s="41">
        <v>517461</v>
      </c>
      <c r="C26" s="41">
        <v>112814</v>
      </c>
      <c r="D26" s="41">
        <v>41122</v>
      </c>
      <c r="E26" s="41">
        <v>14009</v>
      </c>
      <c r="F26" s="41">
        <v>3998</v>
      </c>
      <c r="G26" s="41">
        <v>74670</v>
      </c>
      <c r="H26" s="41">
        <v>41388</v>
      </c>
      <c r="I26" s="41">
        <v>23039</v>
      </c>
      <c r="J26" s="41">
        <v>6799</v>
      </c>
      <c r="K26" s="41">
        <v>6944</v>
      </c>
      <c r="L26" s="41">
        <v>321</v>
      </c>
      <c r="M26" s="41">
        <v>37286</v>
      </c>
      <c r="N26" s="41">
        <v>80592</v>
      </c>
      <c r="O26" s="41">
        <v>23485</v>
      </c>
      <c r="P26" s="41">
        <v>1327</v>
      </c>
      <c r="Q26" s="41">
        <v>8495</v>
      </c>
      <c r="R26" s="41">
        <v>4161</v>
      </c>
      <c r="S26" s="41">
        <v>2692</v>
      </c>
      <c r="T26" s="41">
        <v>16325</v>
      </c>
      <c r="U26" s="41">
        <f t="shared" si="3"/>
        <v>1016928</v>
      </c>
      <c r="V26" s="66"/>
    </row>
    <row r="27" spans="1:22" s="3" customFormat="1" ht="14.1" customHeight="1" x14ac:dyDescent="0.25">
      <c r="A27" s="42" t="s">
        <v>10</v>
      </c>
      <c r="B27" s="43">
        <v>472621</v>
      </c>
      <c r="C27" s="43">
        <v>111259</v>
      </c>
      <c r="D27" s="43">
        <v>40091</v>
      </c>
      <c r="E27" s="43">
        <v>12798</v>
      </c>
      <c r="F27" s="43">
        <v>2502</v>
      </c>
      <c r="G27" s="43">
        <v>75590</v>
      </c>
      <c r="H27" s="43">
        <v>38020</v>
      </c>
      <c r="I27" s="43">
        <v>16522</v>
      </c>
      <c r="J27" s="43">
        <v>3790</v>
      </c>
      <c r="K27" s="43">
        <v>3208</v>
      </c>
      <c r="L27" s="43">
        <v>165</v>
      </c>
      <c r="M27" s="43">
        <v>20578</v>
      </c>
      <c r="N27" s="43">
        <v>67764</v>
      </c>
      <c r="O27" s="43">
        <v>12339</v>
      </c>
      <c r="P27" s="43">
        <v>756</v>
      </c>
      <c r="Q27" s="43">
        <v>7250</v>
      </c>
      <c r="R27" s="43">
        <v>1556</v>
      </c>
      <c r="S27" s="43">
        <v>2880</v>
      </c>
      <c r="T27" s="43">
        <v>15941</v>
      </c>
      <c r="U27" s="43">
        <f t="shared" si="3"/>
        <v>905630</v>
      </c>
      <c r="V27" s="66"/>
    </row>
    <row r="28" spans="1:22" s="3" customFormat="1" ht="14.1" customHeight="1" x14ac:dyDescent="0.25">
      <c r="A28" s="40" t="s">
        <v>11</v>
      </c>
      <c r="B28" s="41">
        <v>342125</v>
      </c>
      <c r="C28" s="41">
        <v>102627</v>
      </c>
      <c r="D28" s="41">
        <v>32057</v>
      </c>
      <c r="E28" s="41">
        <v>10234</v>
      </c>
      <c r="F28" s="41">
        <v>1590</v>
      </c>
      <c r="G28" s="41">
        <v>66177</v>
      </c>
      <c r="H28" s="41">
        <v>29845</v>
      </c>
      <c r="I28" s="41">
        <v>7269</v>
      </c>
      <c r="J28" s="41">
        <v>1755</v>
      </c>
      <c r="K28" s="41">
        <v>1437</v>
      </c>
      <c r="L28" s="41">
        <v>83</v>
      </c>
      <c r="M28" s="41">
        <v>6026</v>
      </c>
      <c r="N28" s="41">
        <v>28217</v>
      </c>
      <c r="O28" s="41">
        <v>5258</v>
      </c>
      <c r="P28" s="41">
        <v>673</v>
      </c>
      <c r="Q28" s="41">
        <v>1822</v>
      </c>
      <c r="R28" s="41">
        <v>660</v>
      </c>
      <c r="S28" s="41">
        <v>3070</v>
      </c>
      <c r="T28" s="41">
        <v>13122</v>
      </c>
      <c r="U28" s="41">
        <f t="shared" si="3"/>
        <v>654047</v>
      </c>
      <c r="V28" s="66"/>
    </row>
    <row r="29" spans="1:22" s="3" customFormat="1" ht="14.1" customHeight="1" x14ac:dyDescent="0.25">
      <c r="A29" s="42" t="s">
        <v>12</v>
      </c>
      <c r="B29" s="43">
        <v>308007</v>
      </c>
      <c r="C29" s="43">
        <v>100002</v>
      </c>
      <c r="D29" s="43">
        <v>30832</v>
      </c>
      <c r="E29" s="43">
        <v>10670</v>
      </c>
      <c r="F29" s="43">
        <v>1452</v>
      </c>
      <c r="G29" s="43">
        <v>69544</v>
      </c>
      <c r="H29" s="43">
        <v>32508</v>
      </c>
      <c r="I29" s="43">
        <v>9527</v>
      </c>
      <c r="J29" s="43">
        <v>1842</v>
      </c>
      <c r="K29" s="43">
        <v>1066</v>
      </c>
      <c r="L29" s="43">
        <v>175</v>
      </c>
      <c r="M29" s="43">
        <v>3409</v>
      </c>
      <c r="N29" s="43">
        <v>16600</v>
      </c>
      <c r="O29" s="43">
        <v>3449</v>
      </c>
      <c r="P29" s="43">
        <v>540</v>
      </c>
      <c r="Q29" s="43">
        <v>5860</v>
      </c>
      <c r="R29" s="43">
        <v>567</v>
      </c>
      <c r="S29" s="43">
        <v>3144</v>
      </c>
      <c r="T29" s="43">
        <v>13027</v>
      </c>
      <c r="U29" s="43">
        <f t="shared" si="3"/>
        <v>612221</v>
      </c>
      <c r="V29" s="66"/>
    </row>
    <row r="30" spans="1:22" s="20" customFormat="1" ht="14.1" hidden="1" customHeight="1" thickBot="1" x14ac:dyDescent="0.3">
      <c r="A30" s="58" t="s">
        <v>0</v>
      </c>
      <c r="B30" s="59">
        <f>SUM(B18:B29)</f>
        <v>4797050</v>
      </c>
      <c r="C30" s="59">
        <f t="shared" ref="C30:U30" si="4">SUM(C18:C29)</f>
        <v>1218906</v>
      </c>
      <c r="D30" s="59">
        <f t="shared" si="4"/>
        <v>449214</v>
      </c>
      <c r="E30" s="59">
        <f t="shared" si="4"/>
        <v>159449</v>
      </c>
      <c r="F30" s="59">
        <f t="shared" si="4"/>
        <v>37995</v>
      </c>
      <c r="G30" s="59">
        <f t="shared" si="4"/>
        <v>846119</v>
      </c>
      <c r="H30" s="59">
        <f t="shared" si="4"/>
        <v>442242</v>
      </c>
      <c r="I30" s="59">
        <f t="shared" si="4"/>
        <v>198036</v>
      </c>
      <c r="J30" s="59">
        <f t="shared" si="4"/>
        <v>51869</v>
      </c>
      <c r="K30" s="59">
        <f t="shared" si="4"/>
        <v>55217</v>
      </c>
      <c r="L30" s="59">
        <f t="shared" si="4"/>
        <v>2567</v>
      </c>
      <c r="M30" s="59">
        <f t="shared" si="4"/>
        <v>262728</v>
      </c>
      <c r="N30" s="59">
        <f t="shared" si="4"/>
        <v>640840</v>
      </c>
      <c r="O30" s="59">
        <f t="shared" si="4"/>
        <v>168798</v>
      </c>
      <c r="P30" s="59">
        <f t="shared" si="4"/>
        <v>13363</v>
      </c>
      <c r="Q30" s="59">
        <f t="shared" si="4"/>
        <v>91288</v>
      </c>
      <c r="R30" s="59">
        <f t="shared" si="4"/>
        <v>28515</v>
      </c>
      <c r="S30" s="59">
        <f t="shared" si="4"/>
        <v>31384</v>
      </c>
      <c r="T30" s="59">
        <f t="shared" si="4"/>
        <v>187586</v>
      </c>
      <c r="U30" s="59">
        <f t="shared" si="4"/>
        <v>9683166</v>
      </c>
      <c r="V30" s="68"/>
    </row>
    <row r="31" spans="1:22" s="20" customFormat="1" ht="14.1" customHeight="1" x14ac:dyDescent="0.25">
      <c r="A31" s="48" t="str">
        <f>A15</f>
        <v>Σύνολο</v>
      </c>
      <c r="B31" s="49">
        <f t="shared" ref="B31:U31" si="5">SUM(B18:B29)</f>
        <v>4797050</v>
      </c>
      <c r="C31" s="49">
        <f t="shared" si="5"/>
        <v>1218906</v>
      </c>
      <c r="D31" s="49">
        <f t="shared" si="5"/>
        <v>449214</v>
      </c>
      <c r="E31" s="49">
        <f t="shared" si="5"/>
        <v>159449</v>
      </c>
      <c r="F31" s="49">
        <f t="shared" si="5"/>
        <v>37995</v>
      </c>
      <c r="G31" s="49">
        <f t="shared" si="5"/>
        <v>846119</v>
      </c>
      <c r="H31" s="49">
        <f t="shared" si="5"/>
        <v>442242</v>
      </c>
      <c r="I31" s="49">
        <f t="shared" si="5"/>
        <v>198036</v>
      </c>
      <c r="J31" s="49">
        <f t="shared" si="5"/>
        <v>51869</v>
      </c>
      <c r="K31" s="49">
        <f t="shared" si="5"/>
        <v>55217</v>
      </c>
      <c r="L31" s="49">
        <f t="shared" si="5"/>
        <v>2567</v>
      </c>
      <c r="M31" s="49">
        <f t="shared" si="5"/>
        <v>262728</v>
      </c>
      <c r="N31" s="49">
        <f t="shared" si="5"/>
        <v>640840</v>
      </c>
      <c r="O31" s="49">
        <f t="shared" si="5"/>
        <v>168798</v>
      </c>
      <c r="P31" s="49">
        <f t="shared" si="5"/>
        <v>13363</v>
      </c>
      <c r="Q31" s="49">
        <f t="shared" si="5"/>
        <v>91288</v>
      </c>
      <c r="R31" s="49">
        <f t="shared" si="5"/>
        <v>28515</v>
      </c>
      <c r="S31" s="49">
        <f t="shared" si="5"/>
        <v>31384</v>
      </c>
      <c r="T31" s="49">
        <f t="shared" si="5"/>
        <v>187586</v>
      </c>
      <c r="U31" s="49">
        <f t="shared" si="5"/>
        <v>9683166</v>
      </c>
      <c r="V31" s="68"/>
    </row>
    <row r="32" spans="1:22" s="3" customFormat="1" ht="14.1" customHeight="1" x14ac:dyDescent="0.25">
      <c r="A32" s="50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35"/>
      <c r="S32" s="35"/>
      <c r="T32" s="35"/>
      <c r="U32" s="35"/>
      <c r="V32" s="66"/>
    </row>
    <row r="33" spans="1:22" s="2" customFormat="1" ht="13.5" customHeight="1" x14ac:dyDescent="0.25">
      <c r="A33" s="36" t="s">
        <v>46</v>
      </c>
      <c r="B33" s="37" t="str">
        <f>B2</f>
        <v>Αθήνα</v>
      </c>
      <c r="C33" s="38" t="str">
        <f t="shared" ref="C33:U33" si="6">C2</f>
        <v>Θεσσαλονίκη</v>
      </c>
      <c r="D33" s="38" t="str">
        <f t="shared" si="6"/>
        <v>Ρόδος</v>
      </c>
      <c r="E33" s="38" t="str">
        <f t="shared" si="6"/>
        <v>Κως</v>
      </c>
      <c r="F33" s="39" t="str">
        <f t="shared" si="6"/>
        <v>Kάρπαθος</v>
      </c>
      <c r="G33" s="37" t="str">
        <f t="shared" si="6"/>
        <v>Ηράκλειο</v>
      </c>
      <c r="H33" s="38" t="str">
        <f t="shared" si="6"/>
        <v xml:space="preserve">Χανιά </v>
      </c>
      <c r="I33" s="38" t="str">
        <f t="shared" si="6"/>
        <v>Κέρκυρα</v>
      </c>
      <c r="J33" s="38" t="str">
        <f t="shared" si="6"/>
        <v>Ζάκυνθος</v>
      </c>
      <c r="K33" s="39" t="str">
        <f t="shared" si="6"/>
        <v>Κεφαλονιά</v>
      </c>
      <c r="L33" s="37" t="str">
        <f t="shared" si="6"/>
        <v xml:space="preserve">Άκτιο </v>
      </c>
      <c r="M33" s="38" t="str">
        <f t="shared" si="6"/>
        <v>Μύκονος</v>
      </c>
      <c r="N33" s="38" t="str">
        <f t="shared" si="6"/>
        <v>Σαντορίνη</v>
      </c>
      <c r="O33" s="38" t="str">
        <f t="shared" si="6"/>
        <v>Πάρος</v>
      </c>
      <c r="P33" s="39" t="str">
        <f t="shared" si="6"/>
        <v>Καλαμάτα</v>
      </c>
      <c r="Q33" s="37" t="str">
        <f t="shared" si="6"/>
        <v>Σάμος</v>
      </c>
      <c r="R33" s="38" t="str">
        <f t="shared" si="6"/>
        <v>Σκιάθος</v>
      </c>
      <c r="S33" s="38" t="str">
        <f t="shared" si="6"/>
        <v>Καβάλα</v>
      </c>
      <c r="T33" s="38" t="str">
        <f t="shared" si="6"/>
        <v>Μυτιλήνη</v>
      </c>
      <c r="U33" s="39" t="str">
        <f t="shared" si="6"/>
        <v>Σύνολο</v>
      </c>
      <c r="V33" s="65"/>
    </row>
    <row r="34" spans="1:22" s="3" customFormat="1" ht="14.1" customHeight="1" x14ac:dyDescent="0.25">
      <c r="A34" s="40" t="s">
        <v>1</v>
      </c>
      <c r="B34" s="52">
        <f>IF(B18=0,"",(B3/B18 -1))</f>
        <v>5.3354669198595328E-2</v>
      </c>
      <c r="C34" s="52">
        <f t="shared" ref="C34:U34" si="7">IF(C18=0,"",(C3/C18 -1))</f>
        <v>0.10251692101809207</v>
      </c>
      <c r="D34" s="52">
        <f t="shared" si="7"/>
        <v>-6.6562499999999969E-2</v>
      </c>
      <c r="E34" s="52">
        <f t="shared" si="7"/>
        <v>0.13469387755102047</v>
      </c>
      <c r="F34" s="52">
        <f t="shared" si="7"/>
        <v>0.14611260053619302</v>
      </c>
      <c r="G34" s="52">
        <f t="shared" si="7"/>
        <v>0.16140019913011572</v>
      </c>
      <c r="H34" s="52">
        <f t="shared" si="7"/>
        <v>6.7853994004584806E-2</v>
      </c>
      <c r="I34" s="52">
        <f t="shared" si="7"/>
        <v>-0.25598049672405909</v>
      </c>
      <c r="J34" s="52">
        <f t="shared" si="7"/>
        <v>0.2053629823413996</v>
      </c>
      <c r="K34" s="52">
        <f t="shared" si="7"/>
        <v>0</v>
      </c>
      <c r="L34" s="52">
        <f t="shared" si="7"/>
        <v>0.14754098360655732</v>
      </c>
      <c r="M34" s="52">
        <f t="shared" si="7"/>
        <v>-0.13042400198363502</v>
      </c>
      <c r="N34" s="52">
        <f t="shared" si="7"/>
        <v>-0.33566673529613611</v>
      </c>
      <c r="O34" s="52">
        <f t="shared" si="7"/>
        <v>0.10779220779220777</v>
      </c>
      <c r="P34" s="52">
        <f t="shared" si="7"/>
        <v>-0.25305410122164052</v>
      </c>
      <c r="Q34" s="52">
        <f t="shared" si="7"/>
        <v>3.1716417910447658E-2</v>
      </c>
      <c r="R34" s="52">
        <f t="shared" si="7"/>
        <v>-3.7094281298299836E-2</v>
      </c>
      <c r="S34" s="52">
        <f t="shared" si="7"/>
        <v>-0.68986175115207371</v>
      </c>
      <c r="T34" s="52">
        <f t="shared" si="7"/>
        <v>5.1834340250416E-2</v>
      </c>
      <c r="U34" s="52">
        <f t="shared" si="7"/>
        <v>4.8311008437521785E-2</v>
      </c>
      <c r="V34" s="66"/>
    </row>
    <row r="35" spans="1:22" s="3" customFormat="1" ht="14.1" customHeight="1" x14ac:dyDescent="0.25">
      <c r="A35" s="42" t="s">
        <v>2</v>
      </c>
      <c r="B35" s="53">
        <f t="shared" ref="B35:U45" si="8">IF(B19=0,"",(B4/B19 -1))</f>
        <v>2.0988341144593026E-2</v>
      </c>
      <c r="C35" s="53">
        <f t="shared" si="8"/>
        <v>3.2171110460005758E-2</v>
      </c>
      <c r="D35" s="53">
        <f t="shared" si="8"/>
        <v>3.5672359601620851E-2</v>
      </c>
      <c r="E35" s="53">
        <f t="shared" si="8"/>
        <v>-1.0407537248028009E-2</v>
      </c>
      <c r="F35" s="53">
        <f t="shared" si="8"/>
        <v>6.2301335028607685E-2</v>
      </c>
      <c r="G35" s="53">
        <f t="shared" si="8"/>
        <v>0.3219721749749227</v>
      </c>
      <c r="H35" s="53">
        <f t="shared" si="8"/>
        <v>-4.7968800779980447E-2</v>
      </c>
      <c r="I35" s="53">
        <f t="shared" si="8"/>
        <v>0.15451865406119758</v>
      </c>
      <c r="J35" s="53">
        <f t="shared" si="8"/>
        <v>-0.64116094986807393</v>
      </c>
      <c r="K35" s="53">
        <f t="shared" si="8"/>
        <v>-8.5427135678391997E-2</v>
      </c>
      <c r="L35" s="53">
        <f t="shared" si="8"/>
        <v>-0.4747474747474747</v>
      </c>
      <c r="M35" s="53">
        <f t="shared" si="8"/>
        <v>-0.52614235500878737</v>
      </c>
      <c r="N35" s="53">
        <f t="shared" si="8"/>
        <v>-0.30595284112872057</v>
      </c>
      <c r="O35" s="53">
        <f t="shared" si="8"/>
        <v>-0.28124223602484477</v>
      </c>
      <c r="P35" s="53">
        <f t="shared" si="8"/>
        <v>-0.28064992614475626</v>
      </c>
      <c r="Q35" s="53">
        <f t="shared" si="8"/>
        <v>3.7753394085921599E-2</v>
      </c>
      <c r="R35" s="53">
        <f t="shared" si="8"/>
        <v>-0.1472868217054264</v>
      </c>
      <c r="S35" s="53">
        <f t="shared" si="8"/>
        <v>0.37465309898242372</v>
      </c>
      <c r="T35" s="53">
        <f t="shared" si="8"/>
        <v>-4.1196489342647524E-3</v>
      </c>
      <c r="U35" s="53">
        <f t="shared" si="8"/>
        <v>2.9627492669201061E-2</v>
      </c>
      <c r="V35" s="66"/>
    </row>
    <row r="36" spans="1:22" s="3" customFormat="1" ht="14.1" customHeight="1" x14ac:dyDescent="0.25">
      <c r="A36" s="40" t="s">
        <v>3</v>
      </c>
      <c r="B36" s="52">
        <f t="shared" si="8"/>
        <v>2.2331264110273752E-2</v>
      </c>
      <c r="C36" s="52">
        <f t="shared" si="8"/>
        <v>5.7740887766149385E-2</v>
      </c>
      <c r="D36" s="52">
        <f t="shared" si="8"/>
        <v>7.0285104436651924E-2</v>
      </c>
      <c r="E36" s="52">
        <f t="shared" si="8"/>
        <v>7.5321264421724043E-2</v>
      </c>
      <c r="F36" s="52">
        <f t="shared" si="8"/>
        <v>-5.9076262083780362E-3</v>
      </c>
      <c r="G36" s="52">
        <f t="shared" si="8"/>
        <v>6.0737891346491324E-2</v>
      </c>
      <c r="H36" s="52">
        <f t="shared" si="8"/>
        <v>3.9697762278407378E-2</v>
      </c>
      <c r="I36" s="52">
        <f t="shared" si="8"/>
        <v>4.8263311970883738E-2</v>
      </c>
      <c r="J36" s="52">
        <f t="shared" si="8"/>
        <v>7.3102678571428603E-2</v>
      </c>
      <c r="K36" s="52">
        <f t="shared" si="8"/>
        <v>9.1348737238043931E-3</v>
      </c>
      <c r="L36" s="52">
        <f t="shared" si="8"/>
        <v>7.2289156626506035E-2</v>
      </c>
      <c r="M36" s="52">
        <f t="shared" si="8"/>
        <v>-0.12493051695386326</v>
      </c>
      <c r="N36" s="52">
        <f t="shared" si="8"/>
        <v>-0.22789115646258506</v>
      </c>
      <c r="O36" s="52">
        <f t="shared" si="8"/>
        <v>-0.6443738837070847</v>
      </c>
      <c r="P36" s="52">
        <f t="shared" si="8"/>
        <v>6.4564564564564497E-2</v>
      </c>
      <c r="Q36" s="52">
        <f t="shared" si="8"/>
        <v>-3.4358638743455794E-3</v>
      </c>
      <c r="R36" s="52">
        <f t="shared" si="8"/>
        <v>-1.6835016835016869E-2</v>
      </c>
      <c r="S36" s="52">
        <f t="shared" si="8"/>
        <v>0.35802469135802473</v>
      </c>
      <c r="T36" s="52">
        <f t="shared" si="8"/>
        <v>2.3483812129502901E-2</v>
      </c>
      <c r="U36" s="52">
        <f t="shared" si="8"/>
        <v>1.9325937027550921E-2</v>
      </c>
      <c r="V36" s="66"/>
    </row>
    <row r="37" spans="1:22" s="3" customFormat="1" ht="14.1" customHeight="1" x14ac:dyDescent="0.25">
      <c r="A37" s="42" t="s">
        <v>4</v>
      </c>
      <c r="B37" s="53">
        <f t="shared" si="8"/>
        <v>8.2061649758248256E-2</v>
      </c>
      <c r="C37" s="53">
        <f t="shared" si="8"/>
        <v>4.9185881555823707E-2</v>
      </c>
      <c r="D37" s="53">
        <f t="shared" si="8"/>
        <v>0.21162509614328107</v>
      </c>
      <c r="E37" s="53">
        <f t="shared" si="8"/>
        <v>0.14377921210772304</v>
      </c>
      <c r="F37" s="53">
        <f t="shared" si="8"/>
        <v>0.14369256474519632</v>
      </c>
      <c r="G37" s="53">
        <f t="shared" si="8"/>
        <v>0.1860027575113461</v>
      </c>
      <c r="H37" s="53">
        <f t="shared" si="8"/>
        <v>0.19039384633731848</v>
      </c>
      <c r="I37" s="53">
        <f t="shared" si="8"/>
        <v>0.17469060733958086</v>
      </c>
      <c r="J37" s="53">
        <f t="shared" si="8"/>
        <v>0.18072289156626509</v>
      </c>
      <c r="K37" s="53">
        <f t="shared" si="8"/>
        <v>7.4916387959866215E-2</v>
      </c>
      <c r="L37" s="53">
        <f t="shared" si="8"/>
        <v>0.25657894736842102</v>
      </c>
      <c r="M37" s="53">
        <f t="shared" si="8"/>
        <v>9.0496433460623971E-2</v>
      </c>
      <c r="N37" s="53">
        <f t="shared" si="8"/>
        <v>-0.2716803837497741</v>
      </c>
      <c r="O37" s="53">
        <f t="shared" si="8"/>
        <v>1.9674011469966799</v>
      </c>
      <c r="P37" s="53">
        <f t="shared" si="8"/>
        <v>-7.2018890200708396E-2</v>
      </c>
      <c r="Q37" s="53">
        <f t="shared" si="8"/>
        <v>5.8291597106288284E-2</v>
      </c>
      <c r="R37" s="53">
        <f t="shared" si="8"/>
        <v>0.18786692759295498</v>
      </c>
      <c r="S37" s="53">
        <f t="shared" si="8"/>
        <v>0.2859848484848484</v>
      </c>
      <c r="T37" s="53">
        <f t="shared" si="8"/>
        <v>0.1642995265719811</v>
      </c>
      <c r="U37" s="53">
        <f t="shared" si="8"/>
        <v>8.4242454378200993E-2</v>
      </c>
      <c r="V37" s="66"/>
    </row>
    <row r="38" spans="1:22" s="3" customFormat="1" ht="14.1" customHeight="1" x14ac:dyDescent="0.25">
      <c r="A38" s="40" t="s">
        <v>5</v>
      </c>
      <c r="B38" s="52">
        <f t="shared" si="8"/>
        <v>-3.9036949412010302E-2</v>
      </c>
      <c r="C38" s="52">
        <f t="shared" si="8"/>
        <v>-1.2298202119975787E-2</v>
      </c>
      <c r="D38" s="52">
        <f t="shared" si="8"/>
        <v>4.2802046835219709E-2</v>
      </c>
      <c r="E38" s="52">
        <f t="shared" si="8"/>
        <v>-0.10146443514644354</v>
      </c>
      <c r="F38" s="52">
        <f t="shared" si="8"/>
        <v>-5.3333333333333344E-2</v>
      </c>
      <c r="G38" s="52">
        <f t="shared" si="8"/>
        <v>3.9338982400981548E-2</v>
      </c>
      <c r="H38" s="52">
        <f t="shared" si="8"/>
        <v>6.1352286839115422E-2</v>
      </c>
      <c r="I38" s="52">
        <f t="shared" si="8"/>
        <v>1.1495517298278468E-2</v>
      </c>
      <c r="J38" s="52">
        <f t="shared" si="8"/>
        <v>-8.744260331403475E-2</v>
      </c>
      <c r="K38" s="52">
        <f t="shared" si="8"/>
        <v>-6.4850258950686746E-2</v>
      </c>
      <c r="L38" s="52">
        <f t="shared" si="8"/>
        <v>-0.45736434108527135</v>
      </c>
      <c r="M38" s="52">
        <f t="shared" si="8"/>
        <v>-7.7046400493294254E-2</v>
      </c>
      <c r="N38" s="52">
        <f t="shared" si="8"/>
        <v>-0.20918934095042785</v>
      </c>
      <c r="O38" s="52">
        <f t="shared" si="8"/>
        <v>2.6012308010549656E-2</v>
      </c>
      <c r="P38" s="52">
        <f t="shared" si="8"/>
        <v>-0.30789707187222715</v>
      </c>
      <c r="Q38" s="52">
        <f t="shared" si="8"/>
        <v>-1.0936030103480765E-2</v>
      </c>
      <c r="R38" s="52">
        <f t="shared" si="8"/>
        <v>4.0780911062906711E-2</v>
      </c>
      <c r="S38" s="52">
        <f t="shared" si="8"/>
        <v>0.45314307751639027</v>
      </c>
      <c r="T38" s="52">
        <f t="shared" si="8"/>
        <v>4.557486477155015E-2</v>
      </c>
      <c r="U38" s="52">
        <f t="shared" si="8"/>
        <v>-3.4312826024273213E-2</v>
      </c>
      <c r="V38" s="66"/>
    </row>
    <row r="39" spans="1:22" s="3" customFormat="1" ht="14.1" customHeight="1" x14ac:dyDescent="0.25">
      <c r="A39" s="42" t="s">
        <v>6</v>
      </c>
      <c r="B39" s="53">
        <f t="shared" si="8"/>
        <v>2.3984816186855218E-2</v>
      </c>
      <c r="C39" s="53">
        <f t="shared" si="8"/>
        <v>3.4898891063274595E-2</v>
      </c>
      <c r="D39" s="53">
        <f t="shared" si="8"/>
        <v>5.2065935661898211E-2</v>
      </c>
      <c r="E39" s="53">
        <f t="shared" si="8"/>
        <v>0.16496232508073194</v>
      </c>
      <c r="F39" s="53">
        <f t="shared" si="8"/>
        <v>9.995663486556805E-2</v>
      </c>
      <c r="G39" s="53">
        <f t="shared" si="8"/>
        <v>0.10829749127371135</v>
      </c>
      <c r="H39" s="53">
        <f t="shared" si="8"/>
        <v>7.8169486817434741E-2</v>
      </c>
      <c r="I39" s="53">
        <f t="shared" si="8"/>
        <v>6.4471825459111676E-2</v>
      </c>
      <c r="J39" s="53">
        <f t="shared" si="8"/>
        <v>-1.5704642512742839E-2</v>
      </c>
      <c r="K39" s="53">
        <f t="shared" si="8"/>
        <v>5.4019664545980284E-2</v>
      </c>
      <c r="L39" s="53">
        <f t="shared" si="8"/>
        <v>1.6666666666666607E-2</v>
      </c>
      <c r="M39" s="53">
        <f t="shared" si="8"/>
        <v>-0.11213545707635431</v>
      </c>
      <c r="N39" s="53">
        <f t="shared" si="8"/>
        <v>-0.20042254984587327</v>
      </c>
      <c r="O39" s="53">
        <f t="shared" si="8"/>
        <v>6.0792786022919376E-2</v>
      </c>
      <c r="P39" s="53">
        <f t="shared" si="8"/>
        <v>-0.36676217765042984</v>
      </c>
      <c r="Q39" s="53">
        <f t="shared" si="8"/>
        <v>5.1783097215437168E-2</v>
      </c>
      <c r="R39" s="53">
        <f t="shared" si="8"/>
        <v>0.2217255252570407</v>
      </c>
      <c r="S39" s="53">
        <f t="shared" si="8"/>
        <v>0.36149110807113538</v>
      </c>
      <c r="T39" s="53">
        <f t="shared" si="8"/>
        <v>0.11330713082537902</v>
      </c>
      <c r="U39" s="53">
        <f t="shared" si="8"/>
        <v>1.7301191345761913E-2</v>
      </c>
      <c r="V39" s="66"/>
    </row>
    <row r="40" spans="1:22" s="3" customFormat="1" ht="14.1" customHeight="1" x14ac:dyDescent="0.25">
      <c r="A40" s="40" t="s">
        <v>7</v>
      </c>
      <c r="B40" s="52">
        <f t="shared" si="8"/>
        <v>1.0826682028934442E-2</v>
      </c>
      <c r="C40" s="52">
        <f t="shared" si="8"/>
        <v>-2.8718234033152656E-3</v>
      </c>
      <c r="D40" s="52">
        <f t="shared" si="8"/>
        <v>4.4391529891997683E-2</v>
      </c>
      <c r="E40" s="52">
        <f t="shared" si="8"/>
        <v>8.1037192247249923E-2</v>
      </c>
      <c r="F40" s="52">
        <f t="shared" si="8"/>
        <v>-3.0225177572917872E-3</v>
      </c>
      <c r="G40" s="52">
        <f t="shared" si="8"/>
        <v>0.10052820926231187</v>
      </c>
      <c r="H40" s="52">
        <f t="shared" si="8"/>
        <v>0.12085373938706989</v>
      </c>
      <c r="I40" s="52">
        <f t="shared" si="8"/>
        <v>6.9569315545243704E-2</v>
      </c>
      <c r="J40" s="52">
        <f t="shared" si="8"/>
        <v>-0.14233618233618228</v>
      </c>
      <c r="K40" s="52">
        <f t="shared" si="8"/>
        <v>8.4146566009942969E-2</v>
      </c>
      <c r="L40" s="52">
        <f t="shared" si="8"/>
        <v>9.2417061611374418E-2</v>
      </c>
      <c r="M40" s="52">
        <f t="shared" si="8"/>
        <v>-7.8323135585705472E-2</v>
      </c>
      <c r="N40" s="52">
        <f t="shared" si="8"/>
        <v>-0.16789224788927681</v>
      </c>
      <c r="O40" s="52">
        <f t="shared" si="8"/>
        <v>4.0379081696484409E-2</v>
      </c>
      <c r="P40" s="52">
        <f t="shared" si="8"/>
        <v>-0.34191176470588236</v>
      </c>
      <c r="Q40" s="52">
        <f t="shared" si="8"/>
        <v>9.9664590321034918E-2</v>
      </c>
      <c r="R40" s="52">
        <f t="shared" si="8"/>
        <v>0.10208144796380081</v>
      </c>
      <c r="S40" s="52">
        <f t="shared" si="8"/>
        <v>0.5383678440925701</v>
      </c>
      <c r="T40" s="52">
        <f t="shared" si="8"/>
        <v>3.2227074235807951E-2</v>
      </c>
      <c r="U40" s="52">
        <f t="shared" si="8"/>
        <v>1.0813823957372959E-2</v>
      </c>
      <c r="V40" s="66"/>
    </row>
    <row r="41" spans="1:22" s="3" customFormat="1" ht="14.1" customHeight="1" x14ac:dyDescent="0.25">
      <c r="A41" s="42" t="s">
        <v>8</v>
      </c>
      <c r="B41" s="53">
        <f t="shared" si="8"/>
        <v>2.1460200101626636E-2</v>
      </c>
      <c r="C41" s="53">
        <f t="shared" si="8"/>
        <v>2.4946530311472204E-2</v>
      </c>
      <c r="D41" s="53">
        <f t="shared" si="8"/>
        <v>6.9130663217879862E-2</v>
      </c>
      <c r="E41" s="53">
        <f t="shared" si="8"/>
        <v>7.2125162972620505E-2</v>
      </c>
      <c r="F41" s="53">
        <f t="shared" si="8"/>
        <v>-3.148799062683072E-2</v>
      </c>
      <c r="G41" s="53">
        <f t="shared" si="8"/>
        <v>6.2597418049854303E-2</v>
      </c>
      <c r="H41" s="53">
        <f t="shared" si="8"/>
        <v>0.14601517610421499</v>
      </c>
      <c r="I41" s="53">
        <f t="shared" si="8"/>
        <v>0.11079089449875967</v>
      </c>
      <c r="J41" s="53">
        <f t="shared" si="8"/>
        <v>-0.1396693259336339</v>
      </c>
      <c r="K41" s="53">
        <f t="shared" si="8"/>
        <v>8.5169858531421339E-2</v>
      </c>
      <c r="L41" s="53">
        <f t="shared" si="8"/>
        <v>0.125</v>
      </c>
      <c r="M41" s="53">
        <f t="shared" si="8"/>
        <v>-8.7762363751013428E-2</v>
      </c>
      <c r="N41" s="53">
        <f t="shared" si="8"/>
        <v>-0.12956902280906346</v>
      </c>
      <c r="O41" s="53">
        <f t="shared" si="8"/>
        <v>4.0310798246779189E-2</v>
      </c>
      <c r="P41" s="53">
        <f t="shared" si="8"/>
        <v>-0.17154255319148937</v>
      </c>
      <c r="Q41" s="53">
        <f t="shared" si="8"/>
        <v>9.8195726282531037E-2</v>
      </c>
      <c r="R41" s="53">
        <f t="shared" si="8"/>
        <v>8.5750315258511955E-2</v>
      </c>
      <c r="S41" s="53">
        <f t="shared" si="8"/>
        <v>1.1556859205776173</v>
      </c>
      <c r="T41" s="53">
        <f t="shared" si="8"/>
        <v>5.2848925814856784E-2</v>
      </c>
      <c r="U41" s="53">
        <f t="shared" si="8"/>
        <v>2.3173358772314412E-2</v>
      </c>
      <c r="V41" s="66"/>
    </row>
    <row r="42" spans="1:22" s="3" customFormat="1" ht="14.1" customHeight="1" x14ac:dyDescent="0.25">
      <c r="A42" s="40" t="s">
        <v>9</v>
      </c>
      <c r="B42" s="52">
        <f>IF(B26=0,"",(B11/B26 -1))</f>
        <v>2.0409267558328059E-2</v>
      </c>
      <c r="C42" s="52">
        <f t="shared" si="8"/>
        <v>5.2830322477706693E-2</v>
      </c>
      <c r="D42" s="52">
        <f t="shared" si="8"/>
        <v>8.1197412577209249E-2</v>
      </c>
      <c r="E42" s="52">
        <f t="shared" si="8"/>
        <v>0.18609465343707621</v>
      </c>
      <c r="F42" s="52">
        <f t="shared" si="8"/>
        <v>6.3531765882941515E-2</v>
      </c>
      <c r="G42" s="52">
        <f t="shared" si="8"/>
        <v>9.4897549216552912E-2</v>
      </c>
      <c r="H42" s="52">
        <f t="shared" si="8"/>
        <v>0.11677297767468842</v>
      </c>
      <c r="I42" s="52">
        <f t="shared" si="8"/>
        <v>7.1227049785146823E-2</v>
      </c>
      <c r="J42" s="52">
        <f t="shared" si="8"/>
        <v>-9.0160317693778524E-2</v>
      </c>
      <c r="K42" s="52">
        <f t="shared" si="8"/>
        <v>0.21990207373271886</v>
      </c>
      <c r="L42" s="52">
        <f t="shared" si="8"/>
        <v>0.2180685358255452</v>
      </c>
      <c r="M42" s="52">
        <f t="shared" si="8"/>
        <v>-9.6577804001501955E-2</v>
      </c>
      <c r="N42" s="52">
        <f t="shared" si="8"/>
        <v>-0.14503920984713126</v>
      </c>
      <c r="O42" s="52">
        <f t="shared" si="8"/>
        <v>2.3802427081115685E-2</v>
      </c>
      <c r="P42" s="52">
        <f t="shared" si="8"/>
        <v>0.14920874152223051</v>
      </c>
      <c r="Q42" s="52">
        <f t="shared" si="8"/>
        <v>9.1701000588581438E-2</v>
      </c>
      <c r="R42" s="52">
        <f t="shared" si="8"/>
        <v>0.20620043258832021</v>
      </c>
      <c r="S42" s="52">
        <f t="shared" si="8"/>
        <v>0.40007429420505192</v>
      </c>
      <c r="T42" s="52">
        <f t="shared" si="8"/>
        <v>3.9387442572741183E-2</v>
      </c>
      <c r="U42" s="52">
        <f t="shared" si="8"/>
        <v>2.5654716951445833E-2</v>
      </c>
      <c r="V42" s="66"/>
    </row>
    <row r="43" spans="1:22" s="3" customFormat="1" ht="14.1" customHeight="1" x14ac:dyDescent="0.25">
      <c r="A43" s="42" t="s">
        <v>10</v>
      </c>
      <c r="B43" s="53">
        <f t="shared" ref="B43:T45" si="9">IF(B27=0,"",(B12/B27 -1))</f>
        <v>-2.0678302487616929E-2</v>
      </c>
      <c r="C43" s="53">
        <f t="shared" si="9"/>
        <v>2.8608921525449693E-2</v>
      </c>
      <c r="D43" s="53">
        <f t="shared" si="9"/>
        <v>-4.7392182784166126E-3</v>
      </c>
      <c r="E43" s="53">
        <f t="shared" si="9"/>
        <v>2.9145178934208538E-2</v>
      </c>
      <c r="F43" s="53">
        <f t="shared" si="9"/>
        <v>6.2749800159872082E-2</v>
      </c>
      <c r="G43" s="53">
        <f t="shared" si="9"/>
        <v>1.4287604180447389E-3</v>
      </c>
      <c r="H43" s="53">
        <f t="shared" si="9"/>
        <v>0.1025775907417148</v>
      </c>
      <c r="I43" s="53">
        <f t="shared" si="9"/>
        <v>7.8319816002905274E-2</v>
      </c>
      <c r="J43" s="53">
        <f t="shared" si="9"/>
        <v>-7.9155672823219003E-2</v>
      </c>
      <c r="K43" s="53">
        <f t="shared" si="9"/>
        <v>6.2032418952618462E-2</v>
      </c>
      <c r="L43" s="53">
        <f t="shared" si="9"/>
        <v>7.8787878787878851E-2</v>
      </c>
      <c r="M43" s="53">
        <f t="shared" si="9"/>
        <v>-0.15788706385460205</v>
      </c>
      <c r="N43" s="53">
        <f t="shared" si="9"/>
        <v>-0.16963284339767426</v>
      </c>
      <c r="O43" s="53">
        <f t="shared" si="9"/>
        <v>-0.17019207391198643</v>
      </c>
      <c r="P43" s="53">
        <f t="shared" si="9"/>
        <v>0.37301587301587302</v>
      </c>
      <c r="Q43" s="53">
        <f t="shared" si="9"/>
        <v>-4.137931034482456E-4</v>
      </c>
      <c r="R43" s="53">
        <f t="shared" si="9"/>
        <v>9.5115681233933103E-2</v>
      </c>
      <c r="S43" s="53">
        <f t="shared" si="9"/>
        <v>0.3354166666666667</v>
      </c>
      <c r="T43" s="53">
        <f t="shared" si="9"/>
        <v>2.390063358634964E-2</v>
      </c>
      <c r="U43" s="53">
        <f t="shared" si="8"/>
        <v>-1.7784304848558419E-2</v>
      </c>
      <c r="V43" s="66"/>
    </row>
    <row r="44" spans="1:22" s="3" customFormat="1" ht="14.1" customHeight="1" x14ac:dyDescent="0.25">
      <c r="A44" s="40" t="s">
        <v>11</v>
      </c>
      <c r="B44" s="52">
        <f t="shared" si="9"/>
        <v>4.112531969309452E-2</v>
      </c>
      <c r="C44" s="52">
        <f t="shared" si="9"/>
        <v>5.1964882535785017E-2</v>
      </c>
      <c r="D44" s="52">
        <f t="shared" si="9"/>
        <v>4.1145459649998495E-2</v>
      </c>
      <c r="E44" s="52">
        <f t="shared" si="9"/>
        <v>0.10044948211842875</v>
      </c>
      <c r="F44" s="52">
        <f t="shared" si="9"/>
        <v>7.3584905660377453E-2</v>
      </c>
      <c r="G44" s="52">
        <f t="shared" si="9"/>
        <v>9.161793372319682E-2</v>
      </c>
      <c r="H44" s="52">
        <f t="shared" si="9"/>
        <v>0.18190651700452332</v>
      </c>
      <c r="I44" s="52">
        <f t="shared" si="9"/>
        <v>0.63406245700921726</v>
      </c>
      <c r="J44" s="52">
        <f t="shared" si="9"/>
        <v>0.21481481481481479</v>
      </c>
      <c r="K44" s="52">
        <f t="shared" si="9"/>
        <v>-0.26096033402922758</v>
      </c>
      <c r="L44" s="52">
        <f t="shared" si="9"/>
        <v>-0.13253012048192769</v>
      </c>
      <c r="M44" s="52">
        <f t="shared" si="9"/>
        <v>-0.10902754729505482</v>
      </c>
      <c r="N44" s="52">
        <f t="shared" si="9"/>
        <v>-9.4056774285005473E-2</v>
      </c>
      <c r="O44" s="52">
        <f t="shared" si="9"/>
        <v>-0.10840623811335104</v>
      </c>
      <c r="P44" s="52">
        <f t="shared" si="9"/>
        <v>-0.25111441307578009</v>
      </c>
      <c r="Q44" s="52">
        <f t="shared" si="9"/>
        <v>2.3007683863885839</v>
      </c>
      <c r="R44" s="52">
        <f t="shared" si="9"/>
        <v>6.0606060606060552E-2</v>
      </c>
      <c r="S44" s="52">
        <f t="shared" si="9"/>
        <v>0.24853420195439746</v>
      </c>
      <c r="T44" s="52">
        <f t="shared" si="9"/>
        <v>0.11804602956866339</v>
      </c>
      <c r="U44" s="52">
        <f t="shared" si="8"/>
        <v>6.185029516227436E-2</v>
      </c>
      <c r="V44" s="66"/>
    </row>
    <row r="45" spans="1:22" s="3" customFormat="1" ht="14.1" customHeight="1" thickBot="1" x14ac:dyDescent="0.3">
      <c r="A45" s="56" t="s">
        <v>12</v>
      </c>
      <c r="B45" s="60">
        <f t="shared" si="9"/>
        <v>5.0041070495151052E-2</v>
      </c>
      <c r="C45" s="60">
        <f t="shared" si="9"/>
        <v>0.14049719005619887</v>
      </c>
      <c r="D45" s="60">
        <f t="shared" si="9"/>
        <v>3.749351323300476E-2</v>
      </c>
      <c r="E45" s="60">
        <f t="shared" si="9"/>
        <v>4.9671977507029119E-2</v>
      </c>
      <c r="F45" s="60">
        <f t="shared" si="9"/>
        <v>-3.1680440771349905E-2</v>
      </c>
      <c r="G45" s="60">
        <f t="shared" si="9"/>
        <v>8.3040952490509579E-2</v>
      </c>
      <c r="H45" s="60">
        <f t="shared" si="9"/>
        <v>1.0766580534022463E-2</v>
      </c>
      <c r="I45" s="60">
        <f t="shared" si="9"/>
        <v>0.41975438228193562</v>
      </c>
      <c r="J45" s="60">
        <f t="shared" si="9"/>
        <v>0.1568946796959827</v>
      </c>
      <c r="K45" s="60">
        <f t="shared" si="9"/>
        <v>0.77016885553470926</v>
      </c>
      <c r="L45" s="60">
        <f t="shared" si="9"/>
        <v>-0.30285714285714282</v>
      </c>
      <c r="M45" s="60">
        <f t="shared" si="9"/>
        <v>-0.10032267527134053</v>
      </c>
      <c r="N45" s="60">
        <f t="shared" si="9"/>
        <v>-4.1204819277108395E-2</v>
      </c>
      <c r="O45" s="60">
        <f t="shared" si="9"/>
        <v>-2.8993911278631934E-3</v>
      </c>
      <c r="P45" s="60">
        <f t="shared" si="9"/>
        <v>-9.2592592592593004E-3</v>
      </c>
      <c r="Q45" s="60">
        <f t="shared" si="9"/>
        <v>-1.3651877133105783E-2</v>
      </c>
      <c r="R45" s="60">
        <f t="shared" si="9"/>
        <v>3.5273368606703048E-3</v>
      </c>
      <c r="S45" s="60">
        <f t="shared" si="9"/>
        <v>0.39758269720101791</v>
      </c>
      <c r="T45" s="60">
        <f t="shared" si="9"/>
        <v>0.12458739540953401</v>
      </c>
      <c r="U45" s="60">
        <f t="shared" si="8"/>
        <v>7.1931541061152737E-2</v>
      </c>
      <c r="V45" s="66"/>
    </row>
    <row r="46" spans="1:22" s="20" customFormat="1" ht="14.1" customHeight="1" thickTop="1" x14ac:dyDescent="0.25">
      <c r="A46" s="44" t="str">
        <f>A15</f>
        <v>Σύνολο</v>
      </c>
      <c r="B46" s="54">
        <f>IF(B31=0,"",(B15/B31 -1))</f>
        <v>1.9683138595595118E-2</v>
      </c>
      <c r="C46" s="54">
        <f t="shared" ref="C46:U46" si="10">IF(C31=0,"",(C15/C31 -1))</f>
        <v>4.4362731826736335E-2</v>
      </c>
      <c r="D46" s="54">
        <f t="shared" si="10"/>
        <v>5.2988108117734578E-2</v>
      </c>
      <c r="E46" s="54">
        <f t="shared" si="10"/>
        <v>7.7560850177799789E-2</v>
      </c>
      <c r="F46" s="54">
        <f t="shared" si="10"/>
        <v>3.1398868272141112E-2</v>
      </c>
      <c r="G46" s="54">
        <f t="shared" si="10"/>
        <v>0.10039367984881564</v>
      </c>
      <c r="H46" s="54">
        <f t="shared" si="10"/>
        <v>9.2076284025488286E-2</v>
      </c>
      <c r="I46" s="54">
        <f t="shared" si="10"/>
        <v>0.10726837544688839</v>
      </c>
      <c r="J46" s="54">
        <f t="shared" si="10"/>
        <v>-6.1944514064277367E-2</v>
      </c>
      <c r="K46" s="54">
        <f t="shared" si="10"/>
        <v>7.7059601209772399E-2</v>
      </c>
      <c r="L46" s="54">
        <f t="shared" si="10"/>
        <v>3.1164783794312978E-3</v>
      </c>
      <c r="M46" s="54">
        <f t="shared" si="10"/>
        <v>-9.6129837702871423E-2</v>
      </c>
      <c r="N46" s="54">
        <f t="shared" si="10"/>
        <v>-0.18318144934773106</v>
      </c>
      <c r="O46" s="54">
        <f t="shared" si="10"/>
        <v>2.9970734250405862E-2</v>
      </c>
      <c r="P46" s="54">
        <f t="shared" si="10"/>
        <v>-0.1620145176981217</v>
      </c>
      <c r="Q46" s="54">
        <f t="shared" si="10"/>
        <v>9.3571991937604126E-2</v>
      </c>
      <c r="R46" s="54">
        <f t="shared" si="10"/>
        <v>0.11671050324390664</v>
      </c>
      <c r="S46" s="54">
        <f t="shared" si="10"/>
        <v>0.35409762936528177</v>
      </c>
      <c r="T46" s="54">
        <f t="shared" si="10"/>
        <v>6.4706321367266284E-2</v>
      </c>
      <c r="U46" s="54">
        <f t="shared" si="10"/>
        <v>2.3668395233542361E-2</v>
      </c>
      <c r="V46" s="68"/>
    </row>
    <row r="47" spans="1:22" s="10" customFormat="1" ht="14.1" customHeight="1" x14ac:dyDescent="0.2">
      <c r="A47" s="26" t="s">
        <v>34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69"/>
    </row>
    <row r="48" spans="1:22" s="10" customFormat="1" ht="14.1" customHeight="1" x14ac:dyDescent="0.2">
      <c r="A48" s="26" t="s">
        <v>14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69"/>
    </row>
  </sheetData>
  <conditionalFormatting sqref="B16:P1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scale="45" orientation="landscape" verticalDpi="598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38DD5-1271-4243-B394-2BF92179EDBD}">
  <sheetPr codeName="Sheet4">
    <pageSetUpPr fitToPage="1"/>
  </sheetPr>
  <dimension ref="A1:O58"/>
  <sheetViews>
    <sheetView showGridLines="0" showZeros="0" zoomScaleNormal="100" workbookViewId="0"/>
  </sheetViews>
  <sheetFormatPr defaultRowHeight="15" customHeight="1" x14ac:dyDescent="0.25"/>
  <cols>
    <col min="1" max="1" width="20" style="4" customWidth="1"/>
    <col min="2" max="3" width="11.42578125" style="7" customWidth="1"/>
    <col min="4" max="4" width="10.7109375" style="7" customWidth="1"/>
    <col min="5" max="6" width="11.42578125" style="7" customWidth="1"/>
    <col min="7" max="7" width="10.7109375" style="7" customWidth="1"/>
    <col min="8" max="9" width="11.42578125" style="7" customWidth="1"/>
    <col min="10" max="10" width="10.7109375" style="7" customWidth="1"/>
    <col min="11" max="11" width="10.7109375" style="4" customWidth="1"/>
    <col min="12" max="15" width="8.85546875" style="4"/>
  </cols>
  <sheetData>
    <row r="1" spans="1:15" s="3" customFormat="1" ht="14.1" customHeight="1" x14ac:dyDescent="0.25">
      <c r="A1" s="6"/>
      <c r="B1" s="25"/>
      <c r="C1" s="25"/>
      <c r="D1" s="25"/>
      <c r="E1" s="25"/>
      <c r="F1" s="25"/>
      <c r="G1" s="25"/>
      <c r="H1" s="25"/>
      <c r="I1" s="25"/>
      <c r="J1" s="7"/>
      <c r="K1" s="4"/>
      <c r="L1" s="4"/>
      <c r="M1" s="4"/>
      <c r="N1" s="4"/>
      <c r="O1" s="4"/>
    </row>
    <row r="2" spans="1:15" ht="15" customHeight="1" x14ac:dyDescent="0.25">
      <c r="A2" s="5" t="s">
        <v>44</v>
      </c>
      <c r="B2" s="11"/>
      <c r="C2" s="11"/>
      <c r="D2" s="11"/>
      <c r="E2" s="11"/>
      <c r="F2" s="11"/>
      <c r="G2" s="11"/>
      <c r="H2" s="11"/>
      <c r="I2" s="11"/>
    </row>
    <row r="3" spans="1:15" s="2" customFormat="1" ht="14.1" customHeight="1" x14ac:dyDescent="0.25">
      <c r="A3" s="12" t="s">
        <v>43</v>
      </c>
      <c r="B3" s="73" t="s">
        <v>36</v>
      </c>
      <c r="C3" s="74"/>
      <c r="D3" s="74"/>
      <c r="E3" s="73" t="s">
        <v>37</v>
      </c>
      <c r="F3" s="74"/>
      <c r="G3" s="74"/>
      <c r="H3" s="73" t="s">
        <v>39</v>
      </c>
      <c r="I3" s="74"/>
      <c r="J3" s="74"/>
      <c r="K3" s="8"/>
      <c r="L3" s="8"/>
      <c r="M3" s="8"/>
      <c r="N3" s="8"/>
      <c r="O3" s="8"/>
    </row>
    <row r="4" spans="1:15" s="2" customFormat="1" ht="14.1" customHeight="1" x14ac:dyDescent="0.25">
      <c r="A4" s="14"/>
      <c r="B4" s="13">
        <f>'table 3'!A2</f>
        <v>2025</v>
      </c>
      <c r="C4" s="13">
        <f>'table 3'!A17</f>
        <v>2024</v>
      </c>
      <c r="D4" s="13" t="str">
        <f>'table 3'!A33</f>
        <v>Δ2025/24</v>
      </c>
      <c r="E4" s="13">
        <f>B4</f>
        <v>2025</v>
      </c>
      <c r="F4" s="13">
        <f>C4</f>
        <v>2024</v>
      </c>
      <c r="G4" s="13" t="str">
        <f>D4</f>
        <v>Δ2025/24</v>
      </c>
      <c r="H4" s="13">
        <f>B4</f>
        <v>2025</v>
      </c>
      <c r="I4" s="13">
        <f>C4</f>
        <v>2024</v>
      </c>
      <c r="J4" s="13" t="str">
        <f>D4</f>
        <v>Δ2025/24</v>
      </c>
      <c r="K4" s="8"/>
      <c r="L4" s="8"/>
      <c r="M4" s="8"/>
      <c r="N4" s="8"/>
      <c r="O4" s="8"/>
    </row>
    <row r="5" spans="1:15" s="3" customFormat="1" ht="14.1" customHeight="1" x14ac:dyDescent="0.25">
      <c r="A5" s="17" t="s">
        <v>1</v>
      </c>
      <c r="B5" s="18">
        <f>'table 3'!U3-'table 3'!B3</f>
        <v>271275</v>
      </c>
      <c r="C5" s="18">
        <f>'table 3'!U18-'table 3'!B18</f>
        <v>259949</v>
      </c>
      <c r="D5" s="24">
        <f t="shared" ref="D5:D17" si="0">IFERROR(B5/C5-1,"")</f>
        <v>4.3570084901269013E-2</v>
      </c>
      <c r="E5" s="18">
        <f>SUM('table 3'!D3:F3)</f>
        <v>42978</v>
      </c>
      <c r="F5" s="18">
        <f>SUM('table 3'!D18:F18)</f>
        <v>43537</v>
      </c>
      <c r="G5" s="24">
        <f t="shared" ref="G5:G17" si="1">IFERROR(E5/F5-1,"")</f>
        <v>-1.2839653627948588E-2</v>
      </c>
      <c r="H5" s="18">
        <f>SUM('table 3'!M3:O3)</f>
        <v>17452</v>
      </c>
      <c r="I5" s="18">
        <f>SUM('table 3'!M18:O18)</f>
        <v>22454</v>
      </c>
      <c r="J5" s="24">
        <f>IFERROR(H5/I5-1,"")</f>
        <v>-0.2227665449363142</v>
      </c>
      <c r="K5" s="4"/>
      <c r="L5" s="4"/>
      <c r="M5" s="4"/>
      <c r="N5" s="4"/>
      <c r="O5" s="4"/>
    </row>
    <row r="6" spans="1:15" s="3" customFormat="1" ht="14.1" customHeight="1" x14ac:dyDescent="0.25">
      <c r="A6" s="14" t="s">
        <v>2</v>
      </c>
      <c r="B6" s="15">
        <f>'table 3'!U4-'table 3'!B4</f>
        <v>265981</v>
      </c>
      <c r="C6" s="15">
        <f>'table 3'!U19-'table 3'!B19</f>
        <v>256231</v>
      </c>
      <c r="D6" s="23">
        <f t="shared" si="0"/>
        <v>3.8051601874870666E-2</v>
      </c>
      <c r="E6" s="15">
        <f>SUM('table 3'!D4:F4)</f>
        <v>38053</v>
      </c>
      <c r="F6" s="15">
        <f>SUM('table 3'!D19:F19)</f>
        <v>37108</v>
      </c>
      <c r="G6" s="23">
        <f t="shared" si="1"/>
        <v>2.5466206747871034E-2</v>
      </c>
      <c r="H6" s="15">
        <f>SUM('table 3'!M4:O4)</f>
        <v>15823</v>
      </c>
      <c r="I6" s="15">
        <f>SUM('table 3'!M19:O19)</f>
        <v>24099</v>
      </c>
      <c r="J6" s="23">
        <f>IFERROR(H6/I6-1,"")</f>
        <v>-0.34341673928378769</v>
      </c>
      <c r="K6" s="4"/>
      <c r="L6" s="4"/>
      <c r="M6" s="4"/>
      <c r="N6" s="4"/>
      <c r="O6" s="4"/>
    </row>
    <row r="7" spans="1:15" s="3" customFormat="1" ht="14.1" customHeight="1" x14ac:dyDescent="0.25">
      <c r="A7" s="17" t="s">
        <v>3</v>
      </c>
      <c r="B7" s="18">
        <f>'table 3'!U5-'table 3'!B5</f>
        <v>321413</v>
      </c>
      <c r="C7" s="18">
        <f>'table 3'!U20-'table 3'!B20</f>
        <v>316185</v>
      </c>
      <c r="D7" s="24">
        <f t="shared" si="0"/>
        <v>1.653462371712755E-2</v>
      </c>
      <c r="E7" s="18">
        <f>SUM('table 3'!D5:F5)</f>
        <v>48415</v>
      </c>
      <c r="F7" s="18">
        <f>SUM('table 3'!D20:F20)</f>
        <v>45318</v>
      </c>
      <c r="G7" s="24">
        <f t="shared" si="1"/>
        <v>6.833929123085758E-2</v>
      </c>
      <c r="H7" s="18">
        <f>SUM('table 3'!M5:O5)</f>
        <v>29427</v>
      </c>
      <c r="I7" s="18">
        <f>SUM('table 3'!M20:O20)</f>
        <v>39871</v>
      </c>
      <c r="J7" s="24">
        <f t="shared" ref="J7:J16" si="2">IFERROR(H7/I7-1,"")</f>
        <v>-0.26194477188934318</v>
      </c>
      <c r="K7" s="4"/>
      <c r="L7" s="4"/>
      <c r="M7" s="4"/>
      <c r="N7" s="4"/>
      <c r="O7" s="4"/>
    </row>
    <row r="8" spans="1:15" s="3" customFormat="1" ht="14.1" customHeight="1" x14ac:dyDescent="0.25">
      <c r="A8" s="14" t="s">
        <v>4</v>
      </c>
      <c r="B8" s="15">
        <f>'table 3'!U6-'table 3'!B6</f>
        <v>407794</v>
      </c>
      <c r="C8" s="15">
        <f>'table 3'!U21-'table 3'!B21</f>
        <v>375449</v>
      </c>
      <c r="D8" s="23">
        <f t="shared" si="0"/>
        <v>8.61501828477369E-2</v>
      </c>
      <c r="E8" s="15">
        <f>SUM('table 3'!D6:F6)</f>
        <v>62263</v>
      </c>
      <c r="F8" s="15">
        <f>SUM('table 3'!D21:F21)</f>
        <v>52277</v>
      </c>
      <c r="G8" s="23">
        <f t="shared" si="1"/>
        <v>0.1910209078562275</v>
      </c>
      <c r="H8" s="15">
        <f>SUM('table 3'!M6:O6)</f>
        <v>69301</v>
      </c>
      <c r="I8" s="15">
        <f>SUM('table 3'!M21:O21)</f>
        <v>78065</v>
      </c>
      <c r="J8" s="23">
        <f t="shared" si="2"/>
        <v>-0.11226541984243898</v>
      </c>
      <c r="K8" s="4"/>
      <c r="L8" s="4"/>
      <c r="M8" s="4"/>
      <c r="N8" s="4"/>
      <c r="O8" s="4"/>
    </row>
    <row r="9" spans="1:15" s="3" customFormat="1" ht="14.1" customHeight="1" x14ac:dyDescent="0.25">
      <c r="A9" s="17" t="s">
        <v>5</v>
      </c>
      <c r="B9" s="18">
        <f>'table 3'!U7-'table 3'!B7</f>
        <v>456050</v>
      </c>
      <c r="C9" s="18">
        <f>'table 3'!U22-'table 3'!B22</f>
        <v>470075</v>
      </c>
      <c r="D9" s="24">
        <f t="shared" si="0"/>
        <v>-2.9835664521618899E-2</v>
      </c>
      <c r="E9" s="18">
        <f>SUM('table 3'!D7:F7)</f>
        <v>58024</v>
      </c>
      <c r="F9" s="18">
        <f>SUM('table 3'!D22:F22)</f>
        <v>58042</v>
      </c>
      <c r="G9" s="24">
        <f t="shared" si="1"/>
        <v>-3.101202577443507E-4</v>
      </c>
      <c r="H9" s="18">
        <f>SUM('table 3'!M7:O7)</f>
        <v>114560</v>
      </c>
      <c r="I9" s="18">
        <f>SUM('table 3'!M22:O22)</f>
        <v>133693</v>
      </c>
      <c r="J9" s="24">
        <f t="shared" si="2"/>
        <v>-0.14311145684516013</v>
      </c>
      <c r="K9" s="4"/>
      <c r="L9" s="4"/>
      <c r="M9" s="4"/>
      <c r="N9" s="4"/>
      <c r="O9" s="4"/>
    </row>
    <row r="10" spans="1:15" s="3" customFormat="1" ht="14.1" customHeight="1" x14ac:dyDescent="0.25">
      <c r="A10" s="14" t="s">
        <v>6</v>
      </c>
      <c r="B10" s="15">
        <f>'table 3'!U8-'table 3'!B8</f>
        <v>529495</v>
      </c>
      <c r="C10" s="15">
        <f>'table 3'!U23-'table 3'!B23</f>
        <v>523723</v>
      </c>
      <c r="D10" s="23">
        <f t="shared" si="0"/>
        <v>1.1021093211487809E-2</v>
      </c>
      <c r="E10" s="15">
        <f>SUM('table 3'!D8:F8)</f>
        <v>65853</v>
      </c>
      <c r="F10" s="15">
        <f>SUM('table 3'!D23:F23)</f>
        <v>60789</v>
      </c>
      <c r="G10" s="23">
        <f t="shared" si="1"/>
        <v>8.3304545230222571E-2</v>
      </c>
      <c r="H10" s="15">
        <f>SUM('table 3'!M8:O8)</f>
        <v>136398</v>
      </c>
      <c r="I10" s="15">
        <f>SUM('table 3'!M23:O23)</f>
        <v>157054</v>
      </c>
      <c r="J10" s="23">
        <f t="shared" si="2"/>
        <v>-0.13152164223770169</v>
      </c>
      <c r="K10" s="4"/>
      <c r="L10" s="4"/>
      <c r="M10" s="4"/>
      <c r="N10" s="4"/>
      <c r="O10" s="4"/>
    </row>
    <row r="11" spans="1:15" s="3" customFormat="1" ht="14.1" customHeight="1" x14ac:dyDescent="0.25">
      <c r="A11" s="17" t="s">
        <v>7</v>
      </c>
      <c r="B11" s="18">
        <f>'table 3'!U9-'table 3'!B9</f>
        <v>582143</v>
      </c>
      <c r="C11" s="18">
        <f>'table 3'!U24-'table 3'!B24</f>
        <v>575922</v>
      </c>
      <c r="D11" s="24">
        <f t="shared" si="0"/>
        <v>1.080180996732194E-2</v>
      </c>
      <c r="E11" s="18">
        <f>SUM('table 3'!D9:F9)</f>
        <v>76358</v>
      </c>
      <c r="F11" s="18">
        <f>SUM('table 3'!D24:F24)</f>
        <v>72743</v>
      </c>
      <c r="G11" s="24">
        <f t="shared" si="1"/>
        <v>4.9695503347401138E-2</v>
      </c>
      <c r="H11" s="18">
        <f>SUM('table 3'!M9:O9)</f>
        <v>142054</v>
      </c>
      <c r="I11" s="18">
        <f>SUM('table 3'!M24:O24)</f>
        <v>157858</v>
      </c>
      <c r="J11" s="24">
        <f t="shared" si="2"/>
        <v>-0.10011529349161907</v>
      </c>
      <c r="K11" s="4"/>
      <c r="L11" s="4"/>
      <c r="M11" s="4"/>
      <c r="N11" s="4"/>
      <c r="O11" s="4"/>
    </row>
    <row r="12" spans="1:15" s="3" customFormat="1" ht="14.1" customHeight="1" x14ac:dyDescent="0.25">
      <c r="A12" s="14" t="s">
        <v>8</v>
      </c>
      <c r="B12" s="15">
        <f>'table 3'!U10-'table 3'!B10</f>
        <v>573914</v>
      </c>
      <c r="C12" s="15">
        <f>'table 3'!U25-'table 3'!B25</f>
        <v>559970</v>
      </c>
      <c r="D12" s="23">
        <f t="shared" si="0"/>
        <v>2.4901334000035691E-2</v>
      </c>
      <c r="E12" s="15">
        <f>SUM('table 3'!D10:F10)</f>
        <v>80078</v>
      </c>
      <c r="F12" s="15">
        <f>SUM('table 3'!D25:F25)</f>
        <v>75489</v>
      </c>
      <c r="G12" s="23">
        <f t="shared" si="1"/>
        <v>6.0790313820556552E-2</v>
      </c>
      <c r="H12" s="15">
        <f>SUM('table 3'!M10:O10)</f>
        <v>141253</v>
      </c>
      <c r="I12" s="15">
        <f>SUM('table 3'!M25:O25)</f>
        <v>154269</v>
      </c>
      <c r="J12" s="23">
        <f t="shared" si="2"/>
        <v>-8.4372103274151011E-2</v>
      </c>
      <c r="K12" s="4"/>
      <c r="L12" s="4"/>
      <c r="M12" s="4"/>
      <c r="N12" s="4"/>
      <c r="O12" s="4"/>
    </row>
    <row r="13" spans="1:15" s="3" customFormat="1" ht="14.1" customHeight="1" x14ac:dyDescent="0.25">
      <c r="A13" s="17" t="s">
        <v>9</v>
      </c>
      <c r="B13" s="18">
        <f>'table 3'!U11-'table 3'!B11</f>
        <v>514995</v>
      </c>
      <c r="C13" s="18">
        <f>'table 3'!U26-'table 3'!B26</f>
        <v>499467</v>
      </c>
      <c r="D13" s="24">
        <f t="shared" si="0"/>
        <v>3.1089141024331912E-2</v>
      </c>
      <c r="E13" s="18">
        <f>SUM('table 3'!D11:F11)</f>
        <v>65329</v>
      </c>
      <c r="F13" s="18">
        <f>SUM('table 3'!D26:F26)</f>
        <v>59129</v>
      </c>
      <c r="G13" s="24">
        <f t="shared" si="1"/>
        <v>0.1048554854639856</v>
      </c>
      <c r="H13" s="18">
        <f>SUM('table 3'!M11:O11)</f>
        <v>126632</v>
      </c>
      <c r="I13" s="18">
        <f>SUM('table 3'!M26:O26)</f>
        <v>141363</v>
      </c>
      <c r="J13" s="24">
        <f t="shared" si="2"/>
        <v>-0.10420689996675225</v>
      </c>
      <c r="K13" s="4"/>
      <c r="L13" s="4"/>
      <c r="M13" s="4"/>
      <c r="N13" s="4"/>
      <c r="O13" s="4"/>
    </row>
    <row r="14" spans="1:15" s="3" customFormat="1" ht="14.1" customHeight="1" x14ac:dyDescent="0.25">
      <c r="A14" s="14" t="s">
        <v>10</v>
      </c>
      <c r="B14" s="15">
        <f>'table 3'!U12-'table 3'!B12</f>
        <v>426676</v>
      </c>
      <c r="C14" s="15">
        <f>'table 3'!U27-'table 3'!B27</f>
        <v>433009</v>
      </c>
      <c r="D14" s="23">
        <f t="shared" si="0"/>
        <v>-1.4625562055292196E-2</v>
      </c>
      <c r="E14" s="15">
        <f>SUM('table 3'!D12:F12)</f>
        <v>55731</v>
      </c>
      <c r="F14" s="15">
        <f>SUM('table 3'!D27:F27)</f>
        <v>55391</v>
      </c>
      <c r="G14" s="23">
        <f t="shared" si="1"/>
        <v>6.1381812929899304E-3</v>
      </c>
      <c r="H14" s="15">
        <f>SUM('table 3'!M12:O12)</f>
        <v>83837</v>
      </c>
      <c r="I14" s="15">
        <f>SUM('table 3'!M27:O27)</f>
        <v>100681</v>
      </c>
      <c r="J14" s="23">
        <f t="shared" si="2"/>
        <v>-0.16730068235317486</v>
      </c>
      <c r="K14" s="4"/>
      <c r="L14" s="4"/>
      <c r="M14" s="4"/>
      <c r="N14" s="4"/>
      <c r="O14" s="4"/>
    </row>
    <row r="15" spans="1:15" s="3" customFormat="1" ht="14.1" customHeight="1" x14ac:dyDescent="0.25">
      <c r="A15" s="17" t="s">
        <v>11</v>
      </c>
      <c r="B15" s="18">
        <f>'table 3'!U13-'table 3'!B13</f>
        <v>338305</v>
      </c>
      <c r="C15" s="18">
        <f>'table 3'!U28-'table 3'!B28</f>
        <v>311922</v>
      </c>
      <c r="D15" s="24">
        <f t="shared" si="0"/>
        <v>8.4582042946634184E-2</v>
      </c>
      <c r="E15" s="18">
        <f>SUM('table 3'!D13:F13)</f>
        <v>46345</v>
      </c>
      <c r="F15" s="18">
        <f>SUM('table 3'!D28:F28)</f>
        <v>43881</v>
      </c>
      <c r="G15" s="24">
        <f t="shared" si="1"/>
        <v>5.6151865271985679E-2</v>
      </c>
      <c r="H15" s="18">
        <f>SUM('table 3'!M13:O13)</f>
        <v>35620</v>
      </c>
      <c r="I15" s="18">
        <f>SUM('table 3'!M28:O28)</f>
        <v>39501</v>
      </c>
      <c r="J15" s="24">
        <f t="shared" si="2"/>
        <v>-9.8250677198045588E-2</v>
      </c>
      <c r="K15" s="4"/>
      <c r="L15" s="4"/>
      <c r="M15" s="4"/>
      <c r="N15" s="4"/>
      <c r="O15" s="4"/>
    </row>
    <row r="16" spans="1:15" s="3" customFormat="1" ht="14.1" customHeight="1" thickBot="1" x14ac:dyDescent="0.3">
      <c r="A16" s="61" t="s">
        <v>12</v>
      </c>
      <c r="B16" s="62">
        <f>'table 3'!U14-'table 3'!B14</f>
        <v>332839</v>
      </c>
      <c r="C16" s="62">
        <f>'table 3'!U29-'table 3'!B29</f>
        <v>304214</v>
      </c>
      <c r="D16" s="63">
        <f t="shared" si="0"/>
        <v>9.409494632068216E-2</v>
      </c>
      <c r="E16" s="62">
        <f>SUM('table 3'!D14:F14)</f>
        <v>44594</v>
      </c>
      <c r="F16" s="62">
        <f>SUM('table 3'!D29:F29)</f>
        <v>42954</v>
      </c>
      <c r="G16" s="63">
        <f t="shared" si="1"/>
        <v>3.8180379010103849E-2</v>
      </c>
      <c r="H16" s="62">
        <f>SUM('table 3'!M14:O14)</f>
        <v>22422</v>
      </c>
      <c r="I16" s="62">
        <f>SUM('table 3'!M29:O29)</f>
        <v>23458</v>
      </c>
      <c r="J16" s="63">
        <f t="shared" si="2"/>
        <v>-4.4164037854889537E-2</v>
      </c>
      <c r="K16" s="4"/>
      <c r="L16" s="4"/>
      <c r="M16" s="4"/>
      <c r="N16" s="4"/>
      <c r="O16" s="4"/>
    </row>
    <row r="17" spans="1:15" s="3" customFormat="1" ht="14.1" customHeight="1" thickTop="1" x14ac:dyDescent="0.25">
      <c r="A17" s="21" t="s">
        <v>13</v>
      </c>
      <c r="B17" s="22">
        <f>SUM(B5:B16)</f>
        <v>5020880</v>
      </c>
      <c r="C17" s="22">
        <f>SUM(C5:C16)</f>
        <v>4886116</v>
      </c>
      <c r="D17" s="32">
        <f t="shared" si="0"/>
        <v>2.7581007082107645E-2</v>
      </c>
      <c r="E17" s="22">
        <f>SUM(E5:E16)</f>
        <v>684021</v>
      </c>
      <c r="F17" s="22">
        <f>SUM(F5:F16)</f>
        <v>646658</v>
      </c>
      <c r="G17" s="32">
        <f t="shared" si="1"/>
        <v>5.7778609404043557E-2</v>
      </c>
      <c r="H17" s="22">
        <f>SUM(H5:H16)</f>
        <v>934779</v>
      </c>
      <c r="I17" s="22">
        <f>SUM(I5:I16)</f>
        <v>1072366</v>
      </c>
      <c r="J17" s="32">
        <f>IFERROR(H17/I17-1,"")</f>
        <v>-0.12830227739409861</v>
      </c>
      <c r="K17" s="4"/>
      <c r="L17" s="4"/>
      <c r="M17" s="4"/>
      <c r="N17" s="4"/>
      <c r="O17" s="4"/>
    </row>
    <row r="18" spans="1:15" s="3" customFormat="1" ht="14.1" customHeight="1" x14ac:dyDescent="0.25">
      <c r="A18" s="29"/>
      <c r="B18" s="30"/>
      <c r="C18" s="30"/>
      <c r="D18" s="31"/>
      <c r="E18" s="30"/>
      <c r="F18" s="30"/>
      <c r="G18" s="31"/>
      <c r="H18" s="30"/>
      <c r="I18" s="30"/>
      <c r="J18" s="31"/>
      <c r="K18" s="4"/>
      <c r="L18" s="4"/>
      <c r="M18" s="4"/>
      <c r="N18" s="4"/>
      <c r="O18" s="4"/>
    </row>
    <row r="19" spans="1:15" s="3" customFormat="1" ht="15" customHeight="1" x14ac:dyDescent="0.25">
      <c r="A19" s="28" t="s">
        <v>43</v>
      </c>
      <c r="B19" s="73" t="s">
        <v>40</v>
      </c>
      <c r="C19" s="74"/>
      <c r="D19" s="74"/>
      <c r="E19" s="73" t="s">
        <v>41</v>
      </c>
      <c r="F19" s="74"/>
      <c r="G19" s="74"/>
    </row>
    <row r="20" spans="1:15" s="3" customFormat="1" ht="15" customHeight="1" x14ac:dyDescent="0.25">
      <c r="A20" s="14"/>
      <c r="B20" s="13">
        <f>B4</f>
        <v>2025</v>
      </c>
      <c r="C20" s="13">
        <f t="shared" ref="C20:D20" si="3">C4</f>
        <v>2024</v>
      </c>
      <c r="D20" s="13" t="str">
        <f t="shared" si="3"/>
        <v>Δ2025/24</v>
      </c>
      <c r="E20" s="13">
        <f>B4</f>
        <v>2025</v>
      </c>
      <c r="F20" s="13">
        <f>C4</f>
        <v>2024</v>
      </c>
      <c r="G20" s="13" t="str">
        <f>D4</f>
        <v>Δ2025/24</v>
      </c>
    </row>
    <row r="21" spans="1:15" ht="15" customHeight="1" x14ac:dyDescent="0.25">
      <c r="A21" s="17" t="s">
        <v>1</v>
      </c>
      <c r="B21" s="18">
        <f>SUM('table 3'!G3:H3)</f>
        <v>96768</v>
      </c>
      <c r="C21" s="18">
        <f>SUM('table 3'!G18:H18)</f>
        <v>85604</v>
      </c>
      <c r="D21" s="24">
        <f t="shared" ref="D21:D33" si="4">IFERROR(B21/C21-1,"")</f>
        <v>0.1304144666137097</v>
      </c>
      <c r="E21" s="18">
        <f>SUM('table 3'!I3:L3)</f>
        <v>8576</v>
      </c>
      <c r="F21" s="18">
        <f>SUM('table 3'!I18:L18)</f>
        <v>9933</v>
      </c>
      <c r="G21" s="24">
        <f>IFERROR(E21/F21-1,"")</f>
        <v>-0.13661532266183429</v>
      </c>
      <c r="H21" s="3"/>
      <c r="I21" s="3"/>
      <c r="J21" s="3"/>
      <c r="K21"/>
      <c r="L21"/>
      <c r="M21"/>
      <c r="N21"/>
      <c r="O21"/>
    </row>
    <row r="22" spans="1:15" ht="15" customHeight="1" x14ac:dyDescent="0.25">
      <c r="A22" s="14" t="s">
        <v>2</v>
      </c>
      <c r="B22" s="15">
        <f>SUM('table 3'!G4:H4)</f>
        <v>89917</v>
      </c>
      <c r="C22" s="15">
        <f>SUM('table 3'!G19:H19)</f>
        <v>76628</v>
      </c>
      <c r="D22" s="23">
        <f t="shared" si="4"/>
        <v>0.17342224774233972</v>
      </c>
      <c r="E22" s="15">
        <f>SUM('table 3'!I4:L4)</f>
        <v>13409</v>
      </c>
      <c r="F22" s="15">
        <f>SUM('table 3'!I19:L19)</f>
        <v>13044</v>
      </c>
      <c r="G22" s="23">
        <f>IFERROR(E22/F22-1,"")</f>
        <v>2.7982214044771636E-2</v>
      </c>
      <c r="H22" s="3"/>
      <c r="I22" s="3"/>
      <c r="J22" s="3"/>
      <c r="K22"/>
      <c r="L22"/>
      <c r="M22"/>
      <c r="N22"/>
      <c r="O22"/>
    </row>
    <row r="23" spans="1:15" ht="15" customHeight="1" x14ac:dyDescent="0.25">
      <c r="A23" s="17" t="s">
        <v>3</v>
      </c>
      <c r="B23" s="18">
        <f>SUM('table 3'!G5:H5)</f>
        <v>105266</v>
      </c>
      <c r="C23" s="18">
        <f>SUM('table 3'!G20:H20)</f>
        <v>99921</v>
      </c>
      <c r="D23" s="24">
        <f t="shared" si="4"/>
        <v>5.3492258884518806E-2</v>
      </c>
      <c r="E23" s="18">
        <f>SUM('table 3'!I5:L5)</f>
        <v>17139</v>
      </c>
      <c r="F23" s="18">
        <f>SUM('table 3'!I20:L20)</f>
        <v>16375</v>
      </c>
      <c r="G23" s="24">
        <f t="shared" ref="G23:G32" si="5">IFERROR(E23/F23-1,"")</f>
        <v>4.6656488549618347E-2</v>
      </c>
      <c r="H23" s="3"/>
      <c r="I23" s="3"/>
      <c r="J23" s="3"/>
      <c r="K23"/>
      <c r="L23"/>
      <c r="M23"/>
      <c r="N23"/>
      <c r="O23"/>
    </row>
    <row r="24" spans="1:15" ht="15" customHeight="1" x14ac:dyDescent="0.25">
      <c r="A24" s="14" t="s">
        <v>4</v>
      </c>
      <c r="B24" s="15">
        <f>SUM('table 3'!G6:H6)</f>
        <v>122506</v>
      </c>
      <c r="C24" s="15">
        <f>SUM('table 3'!G21:H21)</f>
        <v>103169</v>
      </c>
      <c r="D24" s="23">
        <f t="shared" si="4"/>
        <v>0.18743033275499421</v>
      </c>
      <c r="E24" s="15">
        <f>SUM('table 3'!I6:L6)</f>
        <v>23550</v>
      </c>
      <c r="F24" s="15">
        <f>SUM('table 3'!I21:L21)</f>
        <v>20275</v>
      </c>
      <c r="G24" s="23">
        <f t="shared" si="5"/>
        <v>0.16152897657213328</v>
      </c>
      <c r="H24" s="3"/>
      <c r="I24" s="3"/>
      <c r="J24" s="3"/>
      <c r="K24"/>
      <c r="L24"/>
      <c r="M24"/>
      <c r="N24"/>
      <c r="O24"/>
    </row>
    <row r="25" spans="1:15" ht="15" customHeight="1" x14ac:dyDescent="0.25">
      <c r="A25" s="17" t="s">
        <v>5</v>
      </c>
      <c r="B25" s="18">
        <f>SUM('table 3'!G7:H7)</f>
        <v>121490</v>
      </c>
      <c r="C25" s="18">
        <f>SUM('table 3'!G22:H22)</f>
        <v>116090</v>
      </c>
      <c r="D25" s="24">
        <f t="shared" si="4"/>
        <v>4.6515634421569363E-2</v>
      </c>
      <c r="E25" s="18">
        <f>SUM('table 3'!I7:L7)</f>
        <v>27254</v>
      </c>
      <c r="F25" s="18">
        <f>SUM('table 3'!I22:L22)</f>
        <v>27889</v>
      </c>
      <c r="G25" s="24">
        <f t="shared" si="5"/>
        <v>-2.276883359030446E-2</v>
      </c>
      <c r="H25" s="3"/>
      <c r="I25" s="3"/>
      <c r="J25" s="3"/>
      <c r="K25"/>
      <c r="L25"/>
      <c r="M25"/>
      <c r="N25"/>
      <c r="O25"/>
    </row>
    <row r="26" spans="1:15" ht="15" customHeight="1" x14ac:dyDescent="0.25">
      <c r="A26" s="14" t="s">
        <v>6</v>
      </c>
      <c r="B26" s="15">
        <f>SUM('table 3'!G8:H8)</f>
        <v>131355</v>
      </c>
      <c r="C26" s="15">
        <f>SUM('table 3'!G23:H23)</f>
        <v>119694</v>
      </c>
      <c r="D26" s="23">
        <f t="shared" si="4"/>
        <v>9.7423429745851831E-2</v>
      </c>
      <c r="E26" s="15">
        <f>SUM('table 3'!I8:L8)</f>
        <v>43689</v>
      </c>
      <c r="F26" s="15">
        <f>SUM('table 3'!I23:L23)</f>
        <v>41688</v>
      </c>
      <c r="G26" s="23">
        <f t="shared" si="5"/>
        <v>4.7999424294761006E-2</v>
      </c>
      <c r="H26" s="3"/>
      <c r="I26" s="3"/>
      <c r="J26" s="3"/>
      <c r="K26"/>
      <c r="L26"/>
      <c r="M26"/>
      <c r="N26"/>
      <c r="O26"/>
    </row>
    <row r="27" spans="1:15" ht="15" customHeight="1" x14ac:dyDescent="0.25">
      <c r="A27" s="17" t="s">
        <v>7</v>
      </c>
      <c r="B27" s="18">
        <f>SUM('table 3'!G9:H9)</f>
        <v>143876</v>
      </c>
      <c r="C27" s="18">
        <f>SUM('table 3'!G24:H24)</f>
        <v>129870</v>
      </c>
      <c r="D27" s="24">
        <f t="shared" si="4"/>
        <v>0.10784630784630789</v>
      </c>
      <c r="E27" s="18">
        <f>SUM('table 3'!I9:L9)</f>
        <v>49266</v>
      </c>
      <c r="F27" s="18">
        <f>SUM('table 3'!I24:L24)</f>
        <v>47643</v>
      </c>
      <c r="G27" s="24">
        <f t="shared" si="5"/>
        <v>3.4065864869970319E-2</v>
      </c>
      <c r="H27" s="3"/>
      <c r="I27" s="3"/>
      <c r="J27" s="3"/>
      <c r="K27"/>
      <c r="L27"/>
      <c r="M27"/>
      <c r="N27"/>
      <c r="O27"/>
    </row>
    <row r="28" spans="1:15" ht="15" customHeight="1" x14ac:dyDescent="0.25">
      <c r="A28" s="14" t="s">
        <v>8</v>
      </c>
      <c r="B28" s="15">
        <f>SUM('table 3'!G10:H10)</f>
        <v>141562</v>
      </c>
      <c r="C28" s="15">
        <f>SUM('table 3'!G25:H25)</f>
        <v>129643</v>
      </c>
      <c r="D28" s="23">
        <f t="shared" si="4"/>
        <v>9.1937088774557862E-2</v>
      </c>
      <c r="E28" s="15">
        <f>SUM('table 3'!I10:L10)</f>
        <v>49670</v>
      </c>
      <c r="F28" s="15">
        <f>SUM('table 3'!I25:L25)</f>
        <v>46900</v>
      </c>
      <c r="G28" s="23">
        <f t="shared" si="5"/>
        <v>5.9061833688699439E-2</v>
      </c>
      <c r="H28" s="3"/>
      <c r="I28" s="3"/>
      <c r="J28" s="3"/>
      <c r="K28"/>
      <c r="L28"/>
      <c r="M28"/>
      <c r="N28"/>
      <c r="O28"/>
    </row>
    <row r="29" spans="1:15" ht="15" customHeight="1" x14ac:dyDescent="0.25">
      <c r="A29" s="17" t="s">
        <v>9</v>
      </c>
      <c r="B29" s="18">
        <f>SUM('table 3'!G11:H11)</f>
        <v>127977</v>
      </c>
      <c r="C29" s="18">
        <f>SUM('table 3'!G26:H26)</f>
        <v>116058</v>
      </c>
      <c r="D29" s="24">
        <f t="shared" si="4"/>
        <v>0.10269865067466277</v>
      </c>
      <c r="E29" s="18">
        <f>SUM('table 3'!I11:L11)</f>
        <v>39728</v>
      </c>
      <c r="F29" s="18">
        <f>SUM('table 3'!I26:L26)</f>
        <v>37103</v>
      </c>
      <c r="G29" s="24">
        <f t="shared" si="5"/>
        <v>7.0748996038056289E-2</v>
      </c>
      <c r="H29" s="3"/>
      <c r="I29" s="3"/>
      <c r="J29" s="3"/>
      <c r="K29"/>
      <c r="L29"/>
      <c r="M29"/>
      <c r="N29"/>
      <c r="O29"/>
    </row>
    <row r="30" spans="1:15" ht="15" customHeight="1" x14ac:dyDescent="0.25">
      <c r="A30" s="14" t="s">
        <v>10</v>
      </c>
      <c r="B30" s="15">
        <f>SUM('table 3'!G12:H12)</f>
        <v>117618</v>
      </c>
      <c r="C30" s="15">
        <f>SUM('table 3'!G27:H27)</f>
        <v>113610</v>
      </c>
      <c r="D30" s="23">
        <f t="shared" si="4"/>
        <v>3.527858463163458E-2</v>
      </c>
      <c r="E30" s="15">
        <f>SUM('table 3'!I12:L12)</f>
        <v>24891</v>
      </c>
      <c r="F30" s="15">
        <f>SUM('table 3'!I27:L27)</f>
        <v>23685</v>
      </c>
      <c r="G30" s="23">
        <f t="shared" si="5"/>
        <v>5.0918302723242492E-2</v>
      </c>
      <c r="H30" s="3"/>
      <c r="I30" s="3"/>
      <c r="J30" s="3"/>
      <c r="K30"/>
      <c r="L30"/>
      <c r="M30"/>
      <c r="N30"/>
      <c r="O30"/>
    </row>
    <row r="31" spans="1:15" ht="15" customHeight="1" x14ac:dyDescent="0.25">
      <c r="A31" s="17" t="s">
        <v>11</v>
      </c>
      <c r="B31" s="18">
        <f>SUM('table 3'!G13:H13)</f>
        <v>107514</v>
      </c>
      <c r="C31" s="18">
        <f>SUM('table 3'!G28:H28)</f>
        <v>96022</v>
      </c>
      <c r="D31" s="24">
        <f t="shared" si="4"/>
        <v>0.11968090645893659</v>
      </c>
      <c r="E31" s="18">
        <f>SUM('table 3'!I13:L13)</f>
        <v>15144</v>
      </c>
      <c r="F31" s="18">
        <f>SUM('table 3'!I28:L28)</f>
        <v>10544</v>
      </c>
      <c r="G31" s="24">
        <f t="shared" si="5"/>
        <v>0.43626707132018216</v>
      </c>
      <c r="H31" s="3"/>
      <c r="I31" s="3"/>
      <c r="J31" s="3"/>
      <c r="K31"/>
      <c r="L31"/>
      <c r="M31"/>
      <c r="N31"/>
      <c r="O31"/>
    </row>
    <row r="32" spans="1:15" ht="15" customHeight="1" thickBot="1" x14ac:dyDescent="0.3">
      <c r="A32" s="61" t="s">
        <v>12</v>
      </c>
      <c r="B32" s="62">
        <f>SUM('table 3'!G14:H14)</f>
        <v>108177</v>
      </c>
      <c r="C32" s="62">
        <f>SUM('table 3'!G29:H29)</f>
        <v>102052</v>
      </c>
      <c r="D32" s="63">
        <f t="shared" si="4"/>
        <v>6.0018421980950976E-2</v>
      </c>
      <c r="E32" s="62">
        <f>SUM('table 3'!I14:L14)</f>
        <v>17666</v>
      </c>
      <c r="F32" s="62">
        <f>SUM('table 3'!I29:L29)</f>
        <v>12610</v>
      </c>
      <c r="G32" s="63">
        <f t="shared" si="5"/>
        <v>0.40095162569389364</v>
      </c>
      <c r="H32" s="3"/>
      <c r="I32" s="3"/>
      <c r="J32" s="3"/>
      <c r="K32"/>
      <c r="L32"/>
      <c r="M32"/>
      <c r="N32"/>
      <c r="O32"/>
    </row>
    <row r="33" spans="1:15" ht="15" customHeight="1" thickTop="1" x14ac:dyDescent="0.25">
      <c r="A33" s="21" t="s">
        <v>13</v>
      </c>
      <c r="B33" s="22">
        <f>SUM(B21:B32)</f>
        <v>1414026</v>
      </c>
      <c r="C33" s="22">
        <f>SUM(C21:C32)</f>
        <v>1288361</v>
      </c>
      <c r="D33" s="32">
        <f t="shared" si="4"/>
        <v>9.7538655702865906E-2</v>
      </c>
      <c r="E33" s="22">
        <f>SUM(E21:E32)</f>
        <v>329982</v>
      </c>
      <c r="F33" s="22">
        <f>SUM(F21:F32)</f>
        <v>307689</v>
      </c>
      <c r="G33" s="32">
        <f>IFERROR(E33/F33-1,"")</f>
        <v>7.2453028870060443E-2</v>
      </c>
      <c r="H33" s="3">
        <f>SUM(H21:H32)</f>
        <v>0</v>
      </c>
      <c r="I33" s="3">
        <f>SUM(I21:I32)</f>
        <v>0</v>
      </c>
      <c r="J33" s="3"/>
      <c r="K33"/>
      <c r="L33"/>
      <c r="M33"/>
      <c r="N33"/>
      <c r="O33"/>
    </row>
    <row r="34" spans="1:15" s="10" customFormat="1" ht="14.1" customHeight="1" x14ac:dyDescent="0.2">
      <c r="A34" s="26" t="s">
        <v>34</v>
      </c>
      <c r="B34" s="27"/>
      <c r="C34" s="27"/>
      <c r="D34" s="27"/>
      <c r="E34" s="27"/>
      <c r="F34" s="27"/>
      <c r="G34" s="27"/>
      <c r="H34" s="27"/>
      <c r="I34" s="27"/>
      <c r="J34" s="27"/>
      <c r="K34" s="9"/>
      <c r="L34" s="9"/>
      <c r="M34" s="9"/>
      <c r="N34" s="9"/>
      <c r="O34" s="9"/>
    </row>
    <row r="35" spans="1:15" s="10" customFormat="1" ht="14.1" customHeight="1" x14ac:dyDescent="0.2">
      <c r="A35" s="26" t="s">
        <v>14</v>
      </c>
      <c r="B35" s="27"/>
      <c r="C35" s="27"/>
      <c r="D35" s="27"/>
      <c r="E35" s="27"/>
      <c r="F35" s="27"/>
      <c r="G35" s="27"/>
      <c r="H35" s="27"/>
      <c r="I35" s="27"/>
      <c r="J35" s="27"/>
      <c r="K35" s="9"/>
      <c r="L35" s="9"/>
      <c r="M35" s="9"/>
      <c r="N35" s="9"/>
      <c r="O35" s="9"/>
    </row>
    <row r="36" spans="1:15" s="72" customFormat="1" ht="15" customHeight="1" x14ac:dyDescent="0.25">
      <c r="A36" s="70"/>
      <c r="B36" s="71"/>
      <c r="C36" s="71"/>
      <c r="D36" s="71"/>
      <c r="E36" s="71"/>
      <c r="F36" s="71"/>
      <c r="G36" s="71"/>
      <c r="H36" s="71"/>
      <c r="I36" s="71"/>
      <c r="J36" s="71"/>
      <c r="K36" s="70"/>
      <c r="L36" s="70"/>
      <c r="M36" s="70"/>
      <c r="N36" s="70"/>
      <c r="O36" s="70"/>
    </row>
    <row r="37" spans="1:15" s="72" customFormat="1" ht="15" customHeight="1" x14ac:dyDescent="0.25">
      <c r="A37" s="70"/>
      <c r="B37" s="71"/>
      <c r="C37" s="71"/>
      <c r="D37" s="71"/>
      <c r="E37" s="71"/>
      <c r="F37" s="71"/>
      <c r="G37" s="71"/>
      <c r="H37" s="71"/>
      <c r="I37" s="71"/>
      <c r="J37" s="71"/>
      <c r="K37" s="70"/>
      <c r="L37" s="70"/>
      <c r="M37" s="70"/>
      <c r="N37" s="70"/>
      <c r="O37" s="70"/>
    </row>
    <row r="38" spans="1:15" s="72" customFormat="1" ht="15" customHeight="1" x14ac:dyDescent="0.25">
      <c r="A38" s="70"/>
      <c r="B38" s="71"/>
      <c r="C38" s="71"/>
      <c r="D38" s="71"/>
      <c r="E38" s="71"/>
      <c r="F38" s="71"/>
      <c r="G38" s="71"/>
      <c r="H38" s="71"/>
      <c r="I38" s="71"/>
      <c r="J38" s="71"/>
      <c r="K38" s="70"/>
      <c r="L38" s="70"/>
      <c r="M38" s="70"/>
      <c r="N38" s="70"/>
      <c r="O38" s="70"/>
    </row>
    <row r="39" spans="1:15" s="72" customFormat="1" ht="15" customHeight="1" x14ac:dyDescent="0.25">
      <c r="A39" s="70"/>
      <c r="B39" s="71"/>
      <c r="C39" s="71"/>
      <c r="D39" s="71"/>
      <c r="E39" s="71"/>
      <c r="F39" s="71"/>
      <c r="G39" s="71"/>
      <c r="H39" s="71"/>
      <c r="I39" s="71"/>
      <c r="J39" s="71"/>
      <c r="K39" s="70"/>
      <c r="L39" s="70"/>
      <c r="M39" s="70"/>
      <c r="N39" s="70"/>
      <c r="O39" s="70"/>
    </row>
    <row r="40" spans="1:15" s="72" customFormat="1" ht="15" customHeight="1" x14ac:dyDescent="0.25">
      <c r="A40" s="70"/>
      <c r="B40" s="71"/>
      <c r="C40" s="71"/>
      <c r="D40" s="71"/>
      <c r="E40" s="71"/>
      <c r="F40" s="71"/>
      <c r="G40" s="71"/>
      <c r="H40" s="71"/>
      <c r="I40" s="71"/>
      <c r="J40" s="71"/>
      <c r="K40" s="70"/>
      <c r="L40" s="70"/>
      <c r="M40" s="70"/>
      <c r="N40" s="70"/>
      <c r="O40" s="70"/>
    </row>
    <row r="41" spans="1:15" s="72" customFormat="1" ht="15" customHeight="1" x14ac:dyDescent="0.25">
      <c r="A41" s="70"/>
      <c r="B41" s="71"/>
      <c r="C41" s="71"/>
      <c r="D41" s="71"/>
      <c r="E41" s="71"/>
      <c r="F41" s="71"/>
      <c r="G41" s="71"/>
      <c r="H41" s="71"/>
      <c r="I41" s="71"/>
      <c r="J41" s="71"/>
      <c r="K41" s="70"/>
      <c r="L41" s="70"/>
      <c r="M41" s="70"/>
      <c r="N41" s="70"/>
      <c r="O41" s="70"/>
    </row>
    <row r="42" spans="1:15" s="72" customFormat="1" ht="15" customHeight="1" x14ac:dyDescent="0.25">
      <c r="A42" s="70"/>
      <c r="B42" s="71"/>
      <c r="C42" s="71"/>
      <c r="D42" s="71"/>
      <c r="E42" s="71"/>
      <c r="F42" s="71"/>
      <c r="G42" s="71"/>
      <c r="H42" s="71"/>
      <c r="I42" s="71"/>
      <c r="J42" s="71"/>
      <c r="K42" s="70"/>
      <c r="L42" s="70"/>
      <c r="M42" s="70"/>
      <c r="N42" s="70"/>
      <c r="O42" s="70"/>
    </row>
    <row r="43" spans="1:15" s="72" customFormat="1" ht="15" customHeight="1" x14ac:dyDescent="0.25">
      <c r="A43" s="70"/>
      <c r="B43" s="71"/>
      <c r="C43" s="71"/>
      <c r="D43" s="71"/>
      <c r="E43" s="71"/>
      <c r="F43" s="71"/>
      <c r="G43" s="71"/>
      <c r="H43" s="71"/>
      <c r="I43" s="71"/>
      <c r="J43" s="71"/>
      <c r="K43" s="70"/>
      <c r="L43" s="70"/>
      <c r="M43" s="70"/>
      <c r="N43" s="70"/>
      <c r="O43" s="70"/>
    </row>
    <row r="44" spans="1:15" s="72" customFormat="1" ht="15" customHeight="1" x14ac:dyDescent="0.25">
      <c r="A44" s="70"/>
      <c r="B44" s="71"/>
      <c r="C44" s="71"/>
      <c r="D44" s="71"/>
      <c r="E44" s="71"/>
      <c r="F44" s="71"/>
      <c r="G44" s="71"/>
      <c r="H44" s="71"/>
      <c r="I44" s="71"/>
      <c r="J44" s="71"/>
      <c r="K44" s="70"/>
      <c r="L44" s="70"/>
      <c r="M44" s="70"/>
      <c r="N44" s="70"/>
      <c r="O44" s="70"/>
    </row>
    <row r="45" spans="1:15" s="72" customFormat="1" ht="15" customHeight="1" x14ac:dyDescent="0.25">
      <c r="A45" s="70"/>
      <c r="B45" s="71"/>
      <c r="C45" s="71"/>
      <c r="D45" s="71"/>
      <c r="E45" s="71"/>
      <c r="F45" s="71"/>
      <c r="G45" s="71"/>
      <c r="H45" s="71"/>
      <c r="I45" s="71"/>
      <c r="J45" s="71"/>
      <c r="K45" s="70"/>
      <c r="L45" s="70"/>
      <c r="M45" s="70"/>
      <c r="N45" s="70"/>
      <c r="O45" s="70"/>
    </row>
    <row r="46" spans="1:15" s="72" customFormat="1" ht="15" customHeight="1" x14ac:dyDescent="0.25">
      <c r="A46" s="70"/>
      <c r="B46" s="71"/>
      <c r="C46" s="71"/>
      <c r="D46" s="71"/>
      <c r="E46" s="71"/>
      <c r="F46" s="71"/>
      <c r="G46" s="71"/>
      <c r="H46" s="71"/>
      <c r="I46" s="71"/>
      <c r="J46" s="71"/>
      <c r="K46" s="70"/>
      <c r="L46" s="70"/>
      <c r="M46" s="70"/>
      <c r="N46" s="70"/>
      <c r="O46" s="70"/>
    </row>
    <row r="47" spans="1:15" s="72" customFormat="1" ht="15" customHeight="1" x14ac:dyDescent="0.25">
      <c r="A47" s="70"/>
      <c r="B47" s="71"/>
      <c r="C47" s="71"/>
      <c r="D47" s="71"/>
      <c r="E47" s="71"/>
      <c r="F47" s="71"/>
      <c r="G47" s="71"/>
      <c r="H47" s="71"/>
      <c r="I47" s="71"/>
      <c r="J47" s="71"/>
      <c r="K47" s="70"/>
      <c r="L47" s="70"/>
      <c r="M47" s="70"/>
      <c r="N47" s="70"/>
      <c r="O47" s="70"/>
    </row>
    <row r="48" spans="1:15" s="72" customFormat="1" ht="15" customHeight="1" x14ac:dyDescent="0.25">
      <c r="A48" s="70"/>
      <c r="B48" s="71"/>
      <c r="C48" s="71"/>
      <c r="D48" s="71"/>
      <c r="E48" s="71"/>
      <c r="F48" s="71"/>
      <c r="G48" s="71"/>
      <c r="H48" s="71"/>
      <c r="I48" s="71"/>
      <c r="J48" s="71"/>
      <c r="K48" s="70"/>
      <c r="L48" s="70"/>
      <c r="M48" s="70"/>
      <c r="N48" s="70"/>
      <c r="O48" s="70"/>
    </row>
    <row r="49" spans="1:15" s="72" customFormat="1" ht="15" customHeight="1" x14ac:dyDescent="0.25">
      <c r="A49" s="70"/>
      <c r="B49" s="71"/>
      <c r="C49" s="71"/>
      <c r="D49" s="71"/>
      <c r="E49" s="71"/>
      <c r="F49" s="71"/>
      <c r="G49" s="71"/>
      <c r="H49" s="71"/>
      <c r="I49" s="71"/>
      <c r="J49" s="71"/>
      <c r="K49" s="70"/>
      <c r="L49" s="70"/>
      <c r="M49" s="70"/>
      <c r="N49" s="70"/>
      <c r="O49" s="70"/>
    </row>
    <row r="50" spans="1:15" s="72" customFormat="1" ht="15" customHeight="1" x14ac:dyDescent="0.25">
      <c r="A50" s="70"/>
      <c r="B50" s="71"/>
      <c r="C50" s="71"/>
      <c r="D50" s="71"/>
      <c r="E50" s="71"/>
      <c r="F50" s="71"/>
      <c r="G50" s="71"/>
      <c r="H50" s="71"/>
      <c r="I50" s="71"/>
      <c r="J50" s="71"/>
      <c r="K50" s="70"/>
      <c r="L50" s="70"/>
      <c r="M50" s="70"/>
      <c r="N50" s="70"/>
      <c r="O50" s="70"/>
    </row>
    <row r="51" spans="1:15" s="72" customFormat="1" ht="15" customHeight="1" x14ac:dyDescent="0.25">
      <c r="A51" s="70"/>
      <c r="B51" s="71"/>
      <c r="C51" s="71"/>
      <c r="D51" s="71"/>
      <c r="E51" s="71"/>
      <c r="F51" s="71"/>
      <c r="G51" s="71"/>
      <c r="H51" s="71"/>
      <c r="I51" s="71"/>
      <c r="J51" s="71"/>
      <c r="K51" s="70"/>
      <c r="L51" s="70"/>
      <c r="M51" s="70"/>
      <c r="N51" s="70"/>
      <c r="O51" s="70"/>
    </row>
    <row r="52" spans="1:15" s="72" customFormat="1" ht="15" customHeight="1" x14ac:dyDescent="0.25">
      <c r="A52" s="70"/>
      <c r="B52" s="71"/>
      <c r="C52" s="71"/>
      <c r="D52" s="71"/>
      <c r="E52" s="71"/>
      <c r="F52" s="71"/>
      <c r="G52" s="71"/>
      <c r="H52" s="71"/>
      <c r="I52" s="71"/>
      <c r="J52" s="71"/>
      <c r="K52" s="70"/>
      <c r="L52" s="70"/>
      <c r="M52" s="70"/>
      <c r="N52" s="70"/>
      <c r="O52" s="70"/>
    </row>
    <row r="53" spans="1:15" s="72" customFormat="1" ht="15" customHeight="1" x14ac:dyDescent="0.25">
      <c r="A53" s="70"/>
      <c r="B53" s="71"/>
      <c r="C53" s="71"/>
      <c r="D53" s="71"/>
      <c r="E53" s="71"/>
      <c r="F53" s="71"/>
      <c r="G53" s="71"/>
      <c r="H53" s="71"/>
      <c r="I53" s="71"/>
      <c r="J53" s="71"/>
      <c r="K53" s="70"/>
      <c r="L53" s="70"/>
      <c r="M53" s="70"/>
      <c r="N53" s="70"/>
      <c r="O53" s="70"/>
    </row>
    <row r="54" spans="1:15" s="72" customFormat="1" ht="15" customHeight="1" x14ac:dyDescent="0.25">
      <c r="A54" s="70"/>
      <c r="B54" s="71"/>
      <c r="C54" s="71"/>
      <c r="D54" s="71"/>
      <c r="E54" s="71"/>
      <c r="F54" s="71"/>
      <c r="G54" s="71"/>
      <c r="H54" s="71"/>
      <c r="I54" s="71"/>
      <c r="J54" s="71"/>
      <c r="K54" s="70"/>
      <c r="L54" s="70"/>
      <c r="M54" s="70"/>
      <c r="N54" s="70"/>
      <c r="O54" s="70"/>
    </row>
    <row r="55" spans="1:15" s="72" customFormat="1" ht="15" customHeight="1" x14ac:dyDescent="0.25">
      <c r="A55" s="70"/>
      <c r="B55" s="71"/>
      <c r="C55" s="71"/>
      <c r="D55" s="71"/>
      <c r="E55" s="71"/>
      <c r="F55" s="71"/>
      <c r="G55" s="71"/>
      <c r="H55" s="71"/>
      <c r="I55" s="71"/>
      <c r="J55" s="71"/>
      <c r="K55" s="70"/>
      <c r="L55" s="70"/>
      <c r="M55" s="70"/>
      <c r="N55" s="70"/>
      <c r="O55" s="70"/>
    </row>
    <row r="56" spans="1:15" s="72" customFormat="1" ht="15" customHeight="1" x14ac:dyDescent="0.25">
      <c r="A56" s="70"/>
      <c r="B56" s="71"/>
      <c r="C56" s="71"/>
      <c r="D56" s="71"/>
      <c r="E56" s="71"/>
      <c r="F56" s="71"/>
      <c r="G56" s="71"/>
      <c r="H56" s="71"/>
      <c r="I56" s="71"/>
      <c r="J56" s="71"/>
      <c r="K56" s="70"/>
      <c r="L56" s="70"/>
      <c r="M56" s="70"/>
      <c r="N56" s="70"/>
      <c r="O56" s="70"/>
    </row>
    <row r="57" spans="1:15" s="72" customFormat="1" ht="15" customHeight="1" x14ac:dyDescent="0.25">
      <c r="A57" s="70"/>
      <c r="B57" s="71"/>
      <c r="C57" s="71"/>
      <c r="D57" s="71"/>
      <c r="E57" s="71"/>
      <c r="F57" s="71"/>
      <c r="G57" s="71"/>
      <c r="H57" s="71"/>
      <c r="I57" s="71"/>
      <c r="J57" s="71"/>
      <c r="K57" s="70"/>
      <c r="L57" s="70"/>
      <c r="M57" s="70"/>
      <c r="N57" s="70"/>
      <c r="O57" s="70"/>
    </row>
    <row r="58" spans="1:15" s="72" customFormat="1" ht="15" customHeight="1" x14ac:dyDescent="0.25">
      <c r="A58" s="70"/>
      <c r="B58" s="71"/>
      <c r="C58" s="71"/>
      <c r="D58" s="71"/>
      <c r="E58" s="71"/>
      <c r="F58" s="71"/>
      <c r="G58" s="71"/>
      <c r="H58" s="71"/>
      <c r="I58" s="71"/>
      <c r="J58" s="71"/>
      <c r="K58" s="70"/>
      <c r="L58" s="70"/>
      <c r="M58" s="70"/>
      <c r="N58" s="70"/>
      <c r="O58" s="70"/>
    </row>
  </sheetData>
  <mergeCells count="5">
    <mergeCell ref="B19:D19"/>
    <mergeCell ref="E19:G19"/>
    <mergeCell ref="B3:D3"/>
    <mergeCell ref="E3:G3"/>
    <mergeCell ref="H3:J3"/>
  </mergeCells>
  <pageMargins left="0.25" right="0.25" top="0.75" bottom="0.75" header="0.3" footer="0.3"/>
  <pageSetup paperSize="9" scale="45" orientation="landscape" verticalDpi="598" r:id="rId1"/>
  <ignoredErrors>
    <ignoredError sqref="E5:K16 B21:G32 B33:C33" formulaRange="1"/>
    <ignoredError sqref="D17:G17" formula="1"/>
    <ignoredError sqref="D33:G33" formula="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C80C7-BAD4-42D6-A52D-29EEAE703D97}">
  <dimension ref="A1:X51"/>
  <sheetViews>
    <sheetView showGridLines="0" workbookViewId="0"/>
  </sheetViews>
  <sheetFormatPr defaultRowHeight="15" x14ac:dyDescent="0.25"/>
  <cols>
    <col min="1" max="1" width="12.85546875" style="4" customWidth="1"/>
    <col min="2" max="12" width="12.85546875" style="96" customWidth="1"/>
    <col min="13" max="14" width="12.85546875" customWidth="1"/>
    <col min="15" max="24" width="9.140625" style="4"/>
  </cols>
  <sheetData>
    <row r="1" spans="1:14" x14ac:dyDescent="0.25">
      <c r="A1" s="75" t="s">
        <v>48</v>
      </c>
      <c r="B1" s="7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4.45" customHeight="1" x14ac:dyDescent="0.25">
      <c r="A2" s="12">
        <v>2025</v>
      </c>
      <c r="B2" s="76" t="s">
        <v>49</v>
      </c>
      <c r="C2" s="77" t="s">
        <v>50</v>
      </c>
      <c r="D2" s="78" t="s">
        <v>51</v>
      </c>
      <c r="E2" s="78"/>
      <c r="F2" s="78"/>
      <c r="G2" s="78"/>
      <c r="H2" s="77" t="s">
        <v>52</v>
      </c>
      <c r="I2" s="77" t="s">
        <v>53</v>
      </c>
      <c r="J2" s="79" t="s">
        <v>51</v>
      </c>
      <c r="K2" s="79"/>
      <c r="L2" s="79"/>
      <c r="M2" s="79"/>
      <c r="N2" s="77" t="s">
        <v>54</v>
      </c>
    </row>
    <row r="3" spans="1:14" ht="14.45" customHeight="1" x14ac:dyDescent="0.25">
      <c r="A3" s="12"/>
      <c r="B3" s="80"/>
      <c r="C3" s="77"/>
      <c r="D3" s="81" t="s">
        <v>55</v>
      </c>
      <c r="E3" s="81" t="s">
        <v>56</v>
      </c>
      <c r="F3" s="81" t="s">
        <v>57</v>
      </c>
      <c r="G3" s="81" t="s">
        <v>58</v>
      </c>
      <c r="H3" s="77"/>
      <c r="I3" s="77"/>
      <c r="J3" s="81" t="s">
        <v>59</v>
      </c>
      <c r="K3" s="81" t="s">
        <v>60</v>
      </c>
      <c r="L3" s="81" t="s">
        <v>61</v>
      </c>
      <c r="M3" s="81" t="s">
        <v>58</v>
      </c>
      <c r="N3" s="77"/>
    </row>
    <row r="4" spans="1:14" x14ac:dyDescent="0.25">
      <c r="A4" s="14" t="s">
        <v>1</v>
      </c>
      <c r="B4" s="15">
        <v>378.589</v>
      </c>
      <c r="C4" s="15">
        <v>318.82900000000001</v>
      </c>
      <c r="D4" s="15">
        <v>23.332000000000001</v>
      </c>
      <c r="E4" s="15">
        <v>95.012</v>
      </c>
      <c r="F4" s="15">
        <v>45.767000000000003</v>
      </c>
      <c r="G4" s="15">
        <v>154.71799999999999</v>
      </c>
      <c r="H4" s="15">
        <v>59.76</v>
      </c>
      <c r="I4" s="15">
        <v>442.988</v>
      </c>
      <c r="J4" s="15">
        <v>76.212999999999994</v>
      </c>
      <c r="K4" s="15">
        <v>48.460999999999999</v>
      </c>
      <c r="L4" s="15">
        <v>0.61699999999999999</v>
      </c>
      <c r="M4" s="15">
        <v>317.697</v>
      </c>
      <c r="N4" s="15">
        <v>821.577</v>
      </c>
    </row>
    <row r="5" spans="1:14" x14ac:dyDescent="0.25">
      <c r="A5" s="17" t="s">
        <v>2</v>
      </c>
      <c r="B5" s="18">
        <v>363.31599999999997</v>
      </c>
      <c r="C5" s="18">
        <v>263.654</v>
      </c>
      <c r="D5" s="18">
        <v>15.395</v>
      </c>
      <c r="E5" s="18">
        <v>66.164000000000001</v>
      </c>
      <c r="F5" s="18">
        <v>35.037999999999997</v>
      </c>
      <c r="G5" s="18">
        <v>147.05699999999999</v>
      </c>
      <c r="H5" s="18">
        <v>99.662000000000006</v>
      </c>
      <c r="I5" s="18">
        <v>352.60300000000001</v>
      </c>
      <c r="J5" s="18">
        <v>28.573</v>
      </c>
      <c r="K5" s="18">
        <v>60.302</v>
      </c>
      <c r="L5" s="18">
        <v>0</v>
      </c>
      <c r="M5" s="18">
        <v>263.72800000000001</v>
      </c>
      <c r="N5" s="18">
        <v>715.91899999999998</v>
      </c>
    </row>
    <row r="6" spans="1:14" x14ac:dyDescent="0.25">
      <c r="A6" s="14" t="s">
        <v>3</v>
      </c>
      <c r="B6" s="15">
        <v>437.15899999999999</v>
      </c>
      <c r="C6" s="15">
        <v>324.29700000000003</v>
      </c>
      <c r="D6" s="15">
        <v>21.879000000000001</v>
      </c>
      <c r="E6" s="15">
        <v>83.278000000000006</v>
      </c>
      <c r="F6" s="15">
        <v>46.819000000000003</v>
      </c>
      <c r="G6" s="15">
        <v>172.321</v>
      </c>
      <c r="H6" s="15">
        <v>112.86199999999999</v>
      </c>
      <c r="I6" s="15">
        <v>484.35300000000001</v>
      </c>
      <c r="J6" s="15">
        <v>62.685000000000002</v>
      </c>
      <c r="K6" s="15">
        <v>79.912999999999997</v>
      </c>
      <c r="L6" s="15">
        <v>1.256</v>
      </c>
      <c r="M6" s="15">
        <v>340.49900000000002</v>
      </c>
      <c r="N6" s="15">
        <v>921.51099999999997</v>
      </c>
    </row>
    <row r="7" spans="1:14" x14ac:dyDescent="0.25">
      <c r="A7" s="17" t="s">
        <v>4</v>
      </c>
      <c r="B7" s="18">
        <v>861.99699999999996</v>
      </c>
      <c r="C7" s="18">
        <v>706.505</v>
      </c>
      <c r="D7" s="18">
        <v>104.027</v>
      </c>
      <c r="E7" s="18">
        <v>231.06200000000001</v>
      </c>
      <c r="F7" s="18">
        <v>70.691000000000003</v>
      </c>
      <c r="G7" s="18">
        <v>300.72500000000002</v>
      </c>
      <c r="H7" s="18">
        <v>155.49299999999999</v>
      </c>
      <c r="I7" s="18">
        <v>801.22199999999998</v>
      </c>
      <c r="J7" s="18">
        <v>127.14</v>
      </c>
      <c r="K7" s="18">
        <v>150.80799999999999</v>
      </c>
      <c r="L7" s="18">
        <v>0.94799999999999995</v>
      </c>
      <c r="M7" s="18">
        <v>522.32600000000002</v>
      </c>
      <c r="N7" s="18">
        <v>1663.2190000000001</v>
      </c>
    </row>
    <row r="8" spans="1:14" x14ac:dyDescent="0.25">
      <c r="A8" s="14" t="s">
        <v>5</v>
      </c>
      <c r="B8" s="15">
        <v>1771.4380000000001</v>
      </c>
      <c r="C8" s="15">
        <v>1406.1869999999999</v>
      </c>
      <c r="D8" s="15">
        <v>177.55699999999999</v>
      </c>
      <c r="E8" s="15">
        <v>604.67100000000005</v>
      </c>
      <c r="F8" s="15">
        <v>113.601</v>
      </c>
      <c r="G8" s="15">
        <v>510.358</v>
      </c>
      <c r="H8" s="15">
        <v>365.25099999999998</v>
      </c>
      <c r="I8" s="15">
        <v>1195.528</v>
      </c>
      <c r="J8" s="15">
        <v>416.15</v>
      </c>
      <c r="K8" s="15">
        <v>123.91</v>
      </c>
      <c r="L8" s="15">
        <v>4.6890000000000001</v>
      </c>
      <c r="M8" s="15">
        <v>650.779</v>
      </c>
      <c r="N8" s="15">
        <v>2966.9659999999999</v>
      </c>
    </row>
    <row r="9" spans="1:14" x14ac:dyDescent="0.25">
      <c r="A9" s="17" t="s">
        <v>6</v>
      </c>
      <c r="B9" s="18">
        <v>2600.4409999999998</v>
      </c>
      <c r="C9" s="18">
        <v>1949.309</v>
      </c>
      <c r="D9" s="18">
        <v>267.86099999999999</v>
      </c>
      <c r="E9" s="18">
        <v>768.78300000000002</v>
      </c>
      <c r="F9" s="18">
        <v>305.29599999999999</v>
      </c>
      <c r="G9" s="18">
        <v>607.36900000000003</v>
      </c>
      <c r="H9" s="18">
        <v>651.13199999999995</v>
      </c>
      <c r="I9" s="18">
        <v>2002.2349999999999</v>
      </c>
      <c r="J9" s="18">
        <v>811.18499999999995</v>
      </c>
      <c r="K9" s="18">
        <v>230.75</v>
      </c>
      <c r="L9" s="18">
        <v>3.0430000000000001</v>
      </c>
      <c r="M9" s="18">
        <v>957.25699999999995</v>
      </c>
      <c r="N9" s="18">
        <v>4602.6760000000004</v>
      </c>
    </row>
    <row r="10" spans="1:14" x14ac:dyDescent="0.25">
      <c r="A10" s="14" t="s">
        <v>7</v>
      </c>
      <c r="B10" s="15">
        <v>4235.7420000000002</v>
      </c>
      <c r="C10" s="15">
        <v>2604.442</v>
      </c>
      <c r="D10" s="15">
        <v>362.40199999999999</v>
      </c>
      <c r="E10" s="15">
        <v>963.44200000000001</v>
      </c>
      <c r="F10" s="15">
        <v>404.31700000000001</v>
      </c>
      <c r="G10" s="15">
        <v>874.28099999999995</v>
      </c>
      <c r="H10" s="15">
        <v>1631.3</v>
      </c>
      <c r="I10" s="15">
        <v>2527.3200000000002</v>
      </c>
      <c r="J10" s="15">
        <v>777.12300000000005</v>
      </c>
      <c r="K10" s="15">
        <v>209.74700000000001</v>
      </c>
      <c r="L10" s="15">
        <v>5.3949999999999996</v>
      </c>
      <c r="M10" s="15">
        <v>1535.0550000000001</v>
      </c>
      <c r="N10" s="15">
        <v>6763.0619999999999</v>
      </c>
    </row>
    <row r="11" spans="1:14" x14ac:dyDescent="0.25">
      <c r="A11" s="17" t="s">
        <v>8</v>
      </c>
      <c r="B11" s="18">
        <v>4636.8940000000002</v>
      </c>
      <c r="C11" s="18">
        <v>2927.16</v>
      </c>
      <c r="D11" s="18">
        <v>450.65199999999999</v>
      </c>
      <c r="E11" s="18">
        <v>1080.9390000000001</v>
      </c>
      <c r="F11" s="18">
        <v>555.27</v>
      </c>
      <c r="G11" s="18">
        <v>840.29899999999998</v>
      </c>
      <c r="H11" s="18">
        <v>1709.7339999999999</v>
      </c>
      <c r="I11" s="18">
        <v>2828.8389999999999</v>
      </c>
      <c r="J11" s="18">
        <v>978.42899999999997</v>
      </c>
      <c r="K11" s="18">
        <v>174.18899999999999</v>
      </c>
      <c r="L11" s="18">
        <v>4.1100000000000003</v>
      </c>
      <c r="M11" s="18">
        <v>1672.1110000000001</v>
      </c>
      <c r="N11" s="18">
        <v>7465.7330000000002</v>
      </c>
    </row>
    <row r="12" spans="1:14" x14ac:dyDescent="0.25">
      <c r="A12" s="14" t="s">
        <v>9</v>
      </c>
      <c r="B12" s="15">
        <v>3602.0790000000002</v>
      </c>
      <c r="C12" s="15">
        <v>2383.5810000000001</v>
      </c>
      <c r="D12" s="15">
        <v>285.91899999999998</v>
      </c>
      <c r="E12" s="15">
        <v>950.601</v>
      </c>
      <c r="F12" s="15">
        <v>371.50799999999998</v>
      </c>
      <c r="G12" s="15">
        <v>775.553</v>
      </c>
      <c r="H12" s="15">
        <v>1218.498</v>
      </c>
      <c r="I12" s="15">
        <v>2078.203</v>
      </c>
      <c r="J12" s="15">
        <v>778.87199999999996</v>
      </c>
      <c r="K12" s="15">
        <v>194.50299999999999</v>
      </c>
      <c r="L12" s="15">
        <v>4.9000000000000002E-2</v>
      </c>
      <c r="M12" s="15">
        <v>1104.779</v>
      </c>
      <c r="N12" s="15">
        <v>5680.2820000000002</v>
      </c>
    </row>
    <row r="13" spans="1:14" x14ac:dyDescent="0.25">
      <c r="A13" s="17" t="s">
        <v>10</v>
      </c>
      <c r="B13" s="18">
        <v>2123.029</v>
      </c>
      <c r="C13" s="18">
        <v>1721.7670000000001</v>
      </c>
      <c r="D13" s="18">
        <v>165.923</v>
      </c>
      <c r="E13" s="18">
        <v>810.23699999999997</v>
      </c>
      <c r="F13" s="18">
        <v>147.31200000000001</v>
      </c>
      <c r="G13" s="18">
        <v>598.29499999999996</v>
      </c>
      <c r="H13" s="18">
        <v>401.262</v>
      </c>
      <c r="I13" s="18">
        <v>1537.1579999999999</v>
      </c>
      <c r="J13" s="18">
        <v>628.01800000000003</v>
      </c>
      <c r="K13" s="18">
        <v>124.852</v>
      </c>
      <c r="L13" s="18">
        <v>0</v>
      </c>
      <c r="M13" s="18">
        <v>784.28800000000001</v>
      </c>
      <c r="N13" s="18">
        <v>3660.1860000000001</v>
      </c>
    </row>
    <row r="14" spans="1:14" x14ac:dyDescent="0.25">
      <c r="A14" s="14" t="s">
        <v>11</v>
      </c>
      <c r="B14" s="15">
        <v>698.81100000000004</v>
      </c>
      <c r="C14" s="15">
        <v>506.25099999999998</v>
      </c>
      <c r="D14" s="15">
        <v>72.358000000000004</v>
      </c>
      <c r="E14" s="15">
        <v>161.11799999999999</v>
      </c>
      <c r="F14" s="15">
        <v>45.424999999999997</v>
      </c>
      <c r="G14" s="15">
        <v>227.35</v>
      </c>
      <c r="H14" s="15">
        <v>192.56</v>
      </c>
      <c r="I14" s="15">
        <v>706.15599999999995</v>
      </c>
      <c r="J14" s="15">
        <v>91.573999999999998</v>
      </c>
      <c r="K14" s="15">
        <v>92.543000000000006</v>
      </c>
      <c r="L14" s="15">
        <v>0.96099999999999997</v>
      </c>
      <c r="M14" s="15">
        <v>521.07799999999997</v>
      </c>
      <c r="N14" s="15">
        <v>1404.9670000000001</v>
      </c>
    </row>
    <row r="15" spans="1:14" ht="15.75" thickBot="1" x14ac:dyDescent="0.3">
      <c r="A15" s="82" t="s">
        <v>12</v>
      </c>
      <c r="B15" s="83">
        <v>705.24699999999996</v>
      </c>
      <c r="C15" s="83">
        <v>411.53500000000003</v>
      </c>
      <c r="D15" s="83">
        <v>36.048000000000002</v>
      </c>
      <c r="E15" s="83">
        <v>136.072</v>
      </c>
      <c r="F15" s="83">
        <v>59.414999999999999</v>
      </c>
      <c r="G15" s="83">
        <v>180</v>
      </c>
      <c r="H15" s="83">
        <v>293.71199999999999</v>
      </c>
      <c r="I15" s="83">
        <v>609.75</v>
      </c>
      <c r="J15" s="83">
        <v>117.169</v>
      </c>
      <c r="K15" s="83">
        <v>60.866</v>
      </c>
      <c r="L15" s="83">
        <v>0</v>
      </c>
      <c r="M15" s="83">
        <v>431.71499999999997</v>
      </c>
      <c r="N15" s="83">
        <v>1314.9970000000001</v>
      </c>
    </row>
    <row r="16" spans="1:14" ht="15.75" thickTop="1" x14ac:dyDescent="0.25">
      <c r="A16" s="84" t="s">
        <v>0</v>
      </c>
      <c r="B16" s="85">
        <v>22414.741999999998</v>
      </c>
      <c r="C16" s="85">
        <v>15523.517</v>
      </c>
      <c r="D16" s="85">
        <v>1983.3510000000001</v>
      </c>
      <c r="E16" s="85">
        <v>5951.3789999999999</v>
      </c>
      <c r="F16" s="85">
        <v>2200.4589999999998</v>
      </c>
      <c r="G16" s="85">
        <v>5388.3280000000004</v>
      </c>
      <c r="H16" s="85">
        <v>6891.2250000000004</v>
      </c>
      <c r="I16" s="85">
        <v>15566.355</v>
      </c>
      <c r="J16" s="85">
        <v>4893.1319999999996</v>
      </c>
      <c r="K16" s="85">
        <v>1550.8440000000001</v>
      </c>
      <c r="L16" s="85">
        <v>21.478000000000002</v>
      </c>
      <c r="M16" s="85">
        <v>9100.9009999999998</v>
      </c>
      <c r="N16" s="85">
        <v>37981.095999999998</v>
      </c>
    </row>
    <row r="17" spans="1:14" x14ac:dyDescent="0.25">
      <c r="A17" s="86"/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8"/>
    </row>
    <row r="18" spans="1:14" ht="14.45" customHeight="1" x14ac:dyDescent="0.25">
      <c r="A18" s="12">
        <v>2024</v>
      </c>
      <c r="B18" s="76" t="str">
        <f>B2</f>
        <v>Χώρες ΕΕ-27</v>
      </c>
      <c r="C18" s="77" t="str">
        <f>C2</f>
        <v>Χώρες 
Ζώνης Ευρώ</v>
      </c>
      <c r="D18" s="78" t="str">
        <f>D2</f>
        <v>εκ των οποίων</v>
      </c>
      <c r="E18" s="78"/>
      <c r="F18" s="78"/>
      <c r="G18" s="78"/>
      <c r="H18" s="77" t="str">
        <f>H2</f>
        <v>Χώρες εκτός Ζώνης Ευρώ</v>
      </c>
      <c r="I18" s="77" t="str">
        <f>I2</f>
        <v>Λοιπές Χώρες</v>
      </c>
      <c r="J18" s="79" t="str">
        <f>J2</f>
        <v>εκ των οποίων</v>
      </c>
      <c r="K18" s="79"/>
      <c r="L18" s="79"/>
      <c r="M18" s="79"/>
      <c r="N18" s="77" t="str">
        <f>N2</f>
        <v>Σύνολο 
Έρ. Συνόρων</v>
      </c>
    </row>
    <row r="19" spans="1:14" ht="14.45" customHeight="1" x14ac:dyDescent="0.25">
      <c r="A19" s="12"/>
      <c r="B19" s="80"/>
      <c r="C19" s="77"/>
      <c r="D19" s="81" t="str">
        <f>D3</f>
        <v>Γαλλία</v>
      </c>
      <c r="E19" s="81" t="str">
        <f>E3</f>
        <v>Γερμανία</v>
      </c>
      <c r="F19" s="81" t="str">
        <f>F3</f>
        <v>Ιταλία</v>
      </c>
      <c r="G19" s="81" t="str">
        <f>G3</f>
        <v>Λοιπές</v>
      </c>
      <c r="H19" s="77"/>
      <c r="I19" s="77"/>
      <c r="J19" s="81" t="str">
        <f>J3</f>
        <v>Ην. Βασίλειο</v>
      </c>
      <c r="K19" s="81" t="str">
        <f t="shared" ref="K19:M19" si="0">K3</f>
        <v>ΗΠΑ</v>
      </c>
      <c r="L19" s="81" t="str">
        <f t="shared" si="0"/>
        <v>Ρωσία</v>
      </c>
      <c r="M19" s="81" t="str">
        <f t="shared" si="0"/>
        <v>Λοιπές</v>
      </c>
      <c r="N19" s="77"/>
    </row>
    <row r="20" spans="1:14" x14ac:dyDescent="0.25">
      <c r="A20" s="14" t="s">
        <v>1</v>
      </c>
      <c r="B20" s="15">
        <v>367.50099999999998</v>
      </c>
      <c r="C20" s="15">
        <v>254.65799999999999</v>
      </c>
      <c r="D20" s="15">
        <v>42.594999999999999</v>
      </c>
      <c r="E20" s="15">
        <v>70.225999999999999</v>
      </c>
      <c r="F20" s="15">
        <v>38.250999999999998</v>
      </c>
      <c r="G20" s="15">
        <v>103.586</v>
      </c>
      <c r="H20" s="15">
        <v>112.843</v>
      </c>
      <c r="I20" s="15">
        <v>369.76</v>
      </c>
      <c r="J20" s="15">
        <v>36.167000000000002</v>
      </c>
      <c r="K20" s="15">
        <v>54.642000000000003</v>
      </c>
      <c r="L20" s="15">
        <v>0</v>
      </c>
      <c r="M20" s="15">
        <v>278.95100000000002</v>
      </c>
      <c r="N20" s="15">
        <v>737.26099999999997</v>
      </c>
    </row>
    <row r="21" spans="1:14" x14ac:dyDescent="0.25">
      <c r="A21" s="17" t="s">
        <v>2</v>
      </c>
      <c r="B21" s="18">
        <v>388.315</v>
      </c>
      <c r="C21" s="18">
        <v>257.87200000000001</v>
      </c>
      <c r="D21" s="18">
        <v>27.349</v>
      </c>
      <c r="E21" s="18">
        <v>62.499000000000002</v>
      </c>
      <c r="F21" s="18">
        <v>24.475000000000001</v>
      </c>
      <c r="G21" s="18">
        <v>143.54900000000001</v>
      </c>
      <c r="H21" s="18">
        <v>130.44300000000001</v>
      </c>
      <c r="I21" s="18">
        <v>333.02100000000002</v>
      </c>
      <c r="J21" s="18">
        <v>28.428000000000001</v>
      </c>
      <c r="K21" s="18">
        <v>41.09</v>
      </c>
      <c r="L21" s="18">
        <v>0</v>
      </c>
      <c r="M21" s="18">
        <v>263.50299999999999</v>
      </c>
      <c r="N21" s="18">
        <v>721.33600000000001</v>
      </c>
    </row>
    <row r="22" spans="1:14" x14ac:dyDescent="0.25">
      <c r="A22" s="14" t="s">
        <v>3</v>
      </c>
      <c r="B22" s="15">
        <v>431.31400000000002</v>
      </c>
      <c r="C22" s="15">
        <v>281.72899999999998</v>
      </c>
      <c r="D22" s="15">
        <v>48.167000000000002</v>
      </c>
      <c r="E22" s="15">
        <v>71.590999999999994</v>
      </c>
      <c r="F22" s="15">
        <v>42.386000000000003</v>
      </c>
      <c r="G22" s="15">
        <v>119.58499999999999</v>
      </c>
      <c r="H22" s="15">
        <v>149.58500000000001</v>
      </c>
      <c r="I22" s="15">
        <v>442.63600000000002</v>
      </c>
      <c r="J22" s="15">
        <v>53.514000000000003</v>
      </c>
      <c r="K22" s="15">
        <v>66.656999999999996</v>
      </c>
      <c r="L22" s="15">
        <v>1.2230000000000001</v>
      </c>
      <c r="M22" s="15">
        <v>321.24200000000002</v>
      </c>
      <c r="N22" s="15">
        <v>873.95100000000002</v>
      </c>
    </row>
    <row r="23" spans="1:14" x14ac:dyDescent="0.25">
      <c r="A23" s="17" t="s">
        <v>4</v>
      </c>
      <c r="B23" s="18">
        <v>969.572</v>
      </c>
      <c r="C23" s="18">
        <v>769.30600000000004</v>
      </c>
      <c r="D23" s="18">
        <v>94.522000000000006</v>
      </c>
      <c r="E23" s="18">
        <v>254.70699999999999</v>
      </c>
      <c r="F23" s="18">
        <v>117.646</v>
      </c>
      <c r="G23" s="18">
        <v>302.43099999999998</v>
      </c>
      <c r="H23" s="18">
        <v>200.26599999999999</v>
      </c>
      <c r="I23" s="18">
        <v>593.91700000000003</v>
      </c>
      <c r="J23" s="18">
        <v>90.105000000000004</v>
      </c>
      <c r="K23" s="18">
        <v>105.087</v>
      </c>
      <c r="L23" s="18">
        <v>0</v>
      </c>
      <c r="M23" s="18">
        <v>398.72500000000002</v>
      </c>
      <c r="N23" s="18">
        <v>1563.489</v>
      </c>
    </row>
    <row r="24" spans="1:14" x14ac:dyDescent="0.25">
      <c r="A24" s="14" t="s">
        <v>5</v>
      </c>
      <c r="B24" s="15">
        <v>1861.5550000000001</v>
      </c>
      <c r="C24" s="15">
        <v>1472.2909999999999</v>
      </c>
      <c r="D24" s="15">
        <v>256.738</v>
      </c>
      <c r="E24" s="15">
        <v>605.42600000000004</v>
      </c>
      <c r="F24" s="15">
        <v>130.46100000000001</v>
      </c>
      <c r="G24" s="15">
        <v>479.666</v>
      </c>
      <c r="H24" s="15">
        <v>389.26400000000001</v>
      </c>
      <c r="I24" s="15">
        <v>1186.271</v>
      </c>
      <c r="J24" s="15">
        <v>457.60599999999999</v>
      </c>
      <c r="K24" s="15">
        <v>125.02</v>
      </c>
      <c r="L24" s="15">
        <v>1.419</v>
      </c>
      <c r="M24" s="15">
        <v>602.226</v>
      </c>
      <c r="N24" s="15">
        <v>3047.826</v>
      </c>
    </row>
    <row r="25" spans="1:14" x14ac:dyDescent="0.25">
      <c r="A25" s="17" t="s">
        <v>6</v>
      </c>
      <c r="B25" s="18">
        <v>2828.549</v>
      </c>
      <c r="C25" s="18">
        <v>1818.27</v>
      </c>
      <c r="D25" s="18">
        <v>206.68299999999999</v>
      </c>
      <c r="E25" s="18">
        <v>701.78</v>
      </c>
      <c r="F25" s="18">
        <v>235.364</v>
      </c>
      <c r="G25" s="18">
        <v>674.44299999999998</v>
      </c>
      <c r="H25" s="18">
        <v>1010.279</v>
      </c>
      <c r="I25" s="18">
        <v>1853.223</v>
      </c>
      <c r="J25" s="18">
        <v>705.75099999999998</v>
      </c>
      <c r="K25" s="18">
        <v>185.899</v>
      </c>
      <c r="L25" s="18">
        <v>2.86</v>
      </c>
      <c r="M25" s="18">
        <v>958.71299999999997</v>
      </c>
      <c r="N25" s="18">
        <v>4681.7719999999999</v>
      </c>
    </row>
    <row r="26" spans="1:14" x14ac:dyDescent="0.25">
      <c r="A26" s="14" t="s">
        <v>7</v>
      </c>
      <c r="B26" s="15">
        <v>3969.6509999999998</v>
      </c>
      <c r="C26" s="15">
        <v>2425.2800000000002</v>
      </c>
      <c r="D26" s="15">
        <v>388.464</v>
      </c>
      <c r="E26" s="15">
        <v>838.33600000000001</v>
      </c>
      <c r="F26" s="15">
        <v>402.13900000000001</v>
      </c>
      <c r="G26" s="15">
        <v>796.34100000000001</v>
      </c>
      <c r="H26" s="15">
        <v>1544.3710000000001</v>
      </c>
      <c r="I26" s="15">
        <v>2387.3470000000002</v>
      </c>
      <c r="J26" s="15">
        <v>894.51199999999994</v>
      </c>
      <c r="K26" s="15">
        <v>210.214</v>
      </c>
      <c r="L26" s="15">
        <v>3.47</v>
      </c>
      <c r="M26" s="15">
        <v>1279.1510000000001</v>
      </c>
      <c r="N26" s="15">
        <v>6356.9979999999996</v>
      </c>
    </row>
    <row r="27" spans="1:14" x14ac:dyDescent="0.25">
      <c r="A27" s="17" t="s">
        <v>8</v>
      </c>
      <c r="B27" s="18">
        <v>4439.0540000000001</v>
      </c>
      <c r="C27" s="18">
        <v>2838.5839999999998</v>
      </c>
      <c r="D27" s="18">
        <v>453.95299999999997</v>
      </c>
      <c r="E27" s="18">
        <v>1008.527</v>
      </c>
      <c r="F27" s="18">
        <v>553.16300000000001</v>
      </c>
      <c r="G27" s="18">
        <v>822.94100000000003</v>
      </c>
      <c r="H27" s="18">
        <v>1600.47</v>
      </c>
      <c r="I27" s="18">
        <v>2468.9580000000001</v>
      </c>
      <c r="J27" s="18">
        <v>870.76800000000003</v>
      </c>
      <c r="K27" s="18">
        <v>227.69200000000001</v>
      </c>
      <c r="L27" s="18">
        <v>0</v>
      </c>
      <c r="M27" s="18">
        <v>1370.498</v>
      </c>
      <c r="N27" s="18">
        <v>6908.0110000000004</v>
      </c>
    </row>
    <row r="28" spans="1:14" x14ac:dyDescent="0.25">
      <c r="A28" s="14" t="s">
        <v>9</v>
      </c>
      <c r="B28" s="15">
        <v>3482.4319999999998</v>
      </c>
      <c r="C28" s="15">
        <v>2088.5050000000001</v>
      </c>
      <c r="D28" s="15">
        <v>200.89400000000001</v>
      </c>
      <c r="E28" s="15">
        <v>862.98299999999995</v>
      </c>
      <c r="F28" s="15">
        <v>276.09300000000002</v>
      </c>
      <c r="G28" s="15">
        <v>748.53499999999997</v>
      </c>
      <c r="H28" s="15">
        <v>1393.9259999999999</v>
      </c>
      <c r="I28" s="15">
        <v>2000.7670000000001</v>
      </c>
      <c r="J28" s="15">
        <v>751.22400000000005</v>
      </c>
      <c r="K28" s="15">
        <v>188.78100000000001</v>
      </c>
      <c r="L28" s="15">
        <v>1.9339999999999999</v>
      </c>
      <c r="M28" s="15">
        <v>1058.828</v>
      </c>
      <c r="N28" s="15">
        <v>5483.1989999999996</v>
      </c>
    </row>
    <row r="29" spans="1:14" x14ac:dyDescent="0.25">
      <c r="A29" s="17" t="s">
        <v>10</v>
      </c>
      <c r="B29" s="18">
        <v>1992.393</v>
      </c>
      <c r="C29" s="18">
        <v>1578.5809999999999</v>
      </c>
      <c r="D29" s="18">
        <v>192.905</v>
      </c>
      <c r="E29" s="18">
        <v>743.226</v>
      </c>
      <c r="F29" s="18">
        <v>117.429</v>
      </c>
      <c r="G29" s="18">
        <v>525.02099999999996</v>
      </c>
      <c r="H29" s="18">
        <v>413.81200000000001</v>
      </c>
      <c r="I29" s="18">
        <v>1421.7460000000001</v>
      </c>
      <c r="J29" s="18">
        <v>505.28</v>
      </c>
      <c r="K29" s="18">
        <v>164.536</v>
      </c>
      <c r="L29" s="18">
        <v>4.2830000000000004</v>
      </c>
      <c r="M29" s="18">
        <v>747.64700000000005</v>
      </c>
      <c r="N29" s="18">
        <v>3414.14</v>
      </c>
    </row>
    <row r="30" spans="1:14" x14ac:dyDescent="0.25">
      <c r="A30" s="14" t="s">
        <v>11</v>
      </c>
      <c r="B30" s="15">
        <v>628.71900000000005</v>
      </c>
      <c r="C30" s="15">
        <v>370.84699999999998</v>
      </c>
      <c r="D30" s="15">
        <v>38.165999999999997</v>
      </c>
      <c r="E30" s="15">
        <v>109.50700000000001</v>
      </c>
      <c r="F30" s="15">
        <v>56.067999999999998</v>
      </c>
      <c r="G30" s="15">
        <v>167.10599999999999</v>
      </c>
      <c r="H30" s="15">
        <v>257.87200000000001</v>
      </c>
      <c r="I30" s="15">
        <v>652.27599999999995</v>
      </c>
      <c r="J30" s="15">
        <v>98.361000000000004</v>
      </c>
      <c r="K30" s="15">
        <v>111.074</v>
      </c>
      <c r="L30" s="15">
        <v>0</v>
      </c>
      <c r="M30" s="15">
        <v>442.84100000000001</v>
      </c>
      <c r="N30" s="15">
        <v>1280.9949999999999</v>
      </c>
    </row>
    <row r="31" spans="1:14" x14ac:dyDescent="0.25">
      <c r="A31" s="17" t="s">
        <v>12</v>
      </c>
      <c r="B31" s="18">
        <v>436.012</v>
      </c>
      <c r="C31" s="18">
        <v>335.05700000000002</v>
      </c>
      <c r="D31" s="18">
        <v>42.006999999999998</v>
      </c>
      <c r="E31" s="18">
        <v>73.516000000000005</v>
      </c>
      <c r="F31" s="18">
        <v>32.377000000000002</v>
      </c>
      <c r="G31" s="18">
        <v>187.15700000000001</v>
      </c>
      <c r="H31" s="18">
        <v>100.955</v>
      </c>
      <c r="I31" s="18">
        <v>446.36399999999998</v>
      </c>
      <c r="J31" s="18">
        <v>53.773000000000003</v>
      </c>
      <c r="K31" s="18">
        <v>66.674999999999997</v>
      </c>
      <c r="L31" s="18">
        <v>0.92300000000000004</v>
      </c>
      <c r="M31" s="18">
        <v>324.99299999999999</v>
      </c>
      <c r="N31" s="18">
        <v>882.37599999999998</v>
      </c>
    </row>
    <row r="32" spans="1:14" ht="15.75" hidden="1" thickBot="1" x14ac:dyDescent="0.3">
      <c r="A32" s="89" t="s">
        <v>0</v>
      </c>
      <c r="B32" s="90">
        <v>21795.066999999999</v>
      </c>
      <c r="C32" s="90">
        <v>14490.98</v>
      </c>
      <c r="D32" s="90">
        <v>1992.443</v>
      </c>
      <c r="E32" s="90">
        <v>5402.3230000000003</v>
      </c>
      <c r="F32" s="90">
        <v>2025.8520000000001</v>
      </c>
      <c r="G32" s="90">
        <v>5070.3620000000001</v>
      </c>
      <c r="H32" s="90">
        <v>7304.0870000000004</v>
      </c>
      <c r="I32" s="90">
        <v>14156.287</v>
      </c>
      <c r="J32" s="90">
        <v>4545.49</v>
      </c>
      <c r="K32" s="90">
        <v>1547.3679999999999</v>
      </c>
      <c r="L32" s="90">
        <v>16.111999999999998</v>
      </c>
      <c r="M32" s="90">
        <v>8047.317</v>
      </c>
      <c r="N32" s="90">
        <v>35951.353999999999</v>
      </c>
    </row>
    <row r="33" spans="1:14" x14ac:dyDescent="0.25">
      <c r="A33" s="21" t="str">
        <f>A16</f>
        <v>Σύνολο</v>
      </c>
      <c r="B33" s="22">
        <v>21795.066999999999</v>
      </c>
      <c r="C33" s="22">
        <v>14490.98</v>
      </c>
      <c r="D33" s="22">
        <v>1992.443</v>
      </c>
      <c r="E33" s="22">
        <v>5402.3230000000003</v>
      </c>
      <c r="F33" s="22">
        <v>2025.8520000000001</v>
      </c>
      <c r="G33" s="22">
        <v>5070.3620000000001</v>
      </c>
      <c r="H33" s="22">
        <v>7304.0870000000004</v>
      </c>
      <c r="I33" s="22">
        <v>14156.287</v>
      </c>
      <c r="J33" s="22">
        <v>4545.49</v>
      </c>
      <c r="K33" s="22">
        <v>1547.3679999999999</v>
      </c>
      <c r="L33" s="22">
        <v>16.111999999999998</v>
      </c>
      <c r="M33" s="22">
        <v>8047.317</v>
      </c>
      <c r="N33" s="22">
        <v>35951.353999999999</v>
      </c>
    </row>
    <row r="34" spans="1:14" x14ac:dyDescent="0.25">
      <c r="A34" s="91"/>
      <c r="B34" s="88"/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</row>
    <row r="35" spans="1:14" ht="14.45" customHeight="1" x14ac:dyDescent="0.25">
      <c r="A35" s="12" t="s">
        <v>62</v>
      </c>
      <c r="B35" s="77" t="str">
        <f>B2</f>
        <v>Χώρες ΕΕ-27</v>
      </c>
      <c r="C35" s="77" t="str">
        <f>C2</f>
        <v>Χώρες 
Ζώνης Ευρώ</v>
      </c>
      <c r="D35" s="78" t="str">
        <f>D2</f>
        <v>εκ των οποίων</v>
      </c>
      <c r="E35" s="78"/>
      <c r="F35" s="78"/>
      <c r="G35" s="78"/>
      <c r="H35" s="77" t="str">
        <f>H2</f>
        <v>Χώρες εκτός Ζώνης Ευρώ</v>
      </c>
      <c r="I35" s="77" t="str">
        <f>I2</f>
        <v>Λοιπές Χώρες</v>
      </c>
      <c r="J35" s="79" t="str">
        <f>J2</f>
        <v>εκ των οποίων</v>
      </c>
      <c r="K35" s="79" t="e">
        <f>#REF!</f>
        <v>#REF!</v>
      </c>
      <c r="L35" s="79"/>
      <c r="M35" s="79" t="e">
        <f>#REF!</f>
        <v>#REF!</v>
      </c>
      <c r="N35" s="77" t="str">
        <f>N2</f>
        <v>Σύνολο 
Έρ. Συνόρων</v>
      </c>
    </row>
    <row r="36" spans="1:14" x14ac:dyDescent="0.25">
      <c r="A36" s="12"/>
      <c r="B36" s="77" t="e">
        <f>#REF!</f>
        <v>#REF!</v>
      </c>
      <c r="C36" s="77" t="e">
        <f>#REF!</f>
        <v>#REF!</v>
      </c>
      <c r="D36" s="81" t="str">
        <f>D3</f>
        <v>Γαλλία</v>
      </c>
      <c r="E36" s="81" t="str">
        <f>E3</f>
        <v>Γερμανία</v>
      </c>
      <c r="F36" s="81" t="str">
        <f>F3</f>
        <v>Ιταλία</v>
      </c>
      <c r="G36" s="81" t="str">
        <f>G3</f>
        <v>Λοιπές</v>
      </c>
      <c r="H36" s="77" t="e">
        <f>#REF!</f>
        <v>#REF!</v>
      </c>
      <c r="I36" s="77" t="e">
        <f>#REF!</f>
        <v>#REF!</v>
      </c>
      <c r="J36" s="81" t="str">
        <f>J3</f>
        <v>Ην. Βασίλειο</v>
      </c>
      <c r="K36" s="81" t="str">
        <f t="shared" ref="K36:M36" si="1">K3</f>
        <v>ΗΠΑ</v>
      </c>
      <c r="L36" s="81" t="str">
        <f t="shared" si="1"/>
        <v>Ρωσία</v>
      </c>
      <c r="M36" s="81" t="str">
        <f t="shared" si="1"/>
        <v>Λοιπές</v>
      </c>
      <c r="N36" s="77" t="e">
        <f>#REF!</f>
        <v>#REF!</v>
      </c>
    </row>
    <row r="37" spans="1:14" x14ac:dyDescent="0.25">
      <c r="A37" s="14" t="s">
        <v>1</v>
      </c>
      <c r="B37" s="23">
        <f>IFERROR(B4/B20-1,"")</f>
        <v>3.0171346472526617E-2</v>
      </c>
      <c r="C37" s="23">
        <f t="shared" ref="C37:N48" si="2">IFERROR(C4/C20-1,"")</f>
        <v>0.25198894203205868</v>
      </c>
      <c r="D37" s="23">
        <f t="shared" si="2"/>
        <v>-0.45223617795515902</v>
      </c>
      <c r="E37" s="23">
        <f t="shared" si="2"/>
        <v>0.35294620226127082</v>
      </c>
      <c r="F37" s="23">
        <f t="shared" si="2"/>
        <v>0.19649159499098068</v>
      </c>
      <c r="G37" s="23">
        <f t="shared" si="2"/>
        <v>0.49361882879925845</v>
      </c>
      <c r="H37" s="23">
        <f t="shared" si="2"/>
        <v>-0.47041464689878865</v>
      </c>
      <c r="I37" s="23">
        <f t="shared" si="2"/>
        <v>0.19804197317178707</v>
      </c>
      <c r="J37" s="23">
        <f t="shared" si="2"/>
        <v>1.1072524677191913</v>
      </c>
      <c r="K37" s="23">
        <f t="shared" si="2"/>
        <v>-0.11311811427107366</v>
      </c>
      <c r="L37" s="23" t="str">
        <f t="shared" si="2"/>
        <v/>
      </c>
      <c r="M37" s="23">
        <f t="shared" si="2"/>
        <v>0.13889894640994283</v>
      </c>
      <c r="N37" s="23">
        <f t="shared" si="2"/>
        <v>0.11436384129907862</v>
      </c>
    </row>
    <row r="38" spans="1:14" x14ac:dyDescent="0.25">
      <c r="A38" s="17" t="s">
        <v>2</v>
      </c>
      <c r="B38" s="24">
        <f>IFERROR(B5/B21-1,"")</f>
        <v>-6.4378146607779851E-2</v>
      </c>
      <c r="C38" s="24">
        <f t="shared" si="2"/>
        <v>2.2421976794688714E-2</v>
      </c>
      <c r="D38" s="24">
        <f t="shared" si="2"/>
        <v>-0.43709093568320601</v>
      </c>
      <c r="E38" s="24">
        <f t="shared" si="2"/>
        <v>5.8640938255012154E-2</v>
      </c>
      <c r="F38" s="24">
        <f t="shared" si="2"/>
        <v>0.43158324821246152</v>
      </c>
      <c r="G38" s="24">
        <f t="shared" si="2"/>
        <v>2.4437648468467188E-2</v>
      </c>
      <c r="H38" s="24">
        <f t="shared" si="2"/>
        <v>-0.23597280038024271</v>
      </c>
      <c r="I38" s="24">
        <f t="shared" si="2"/>
        <v>5.8801096627540073E-2</v>
      </c>
      <c r="J38" s="24">
        <f t="shared" si="2"/>
        <v>5.1006050372872647E-3</v>
      </c>
      <c r="K38" s="24">
        <f t="shared" si="2"/>
        <v>0.46755901679240686</v>
      </c>
      <c r="L38" s="24" t="str">
        <f t="shared" si="2"/>
        <v/>
      </c>
      <c r="M38" s="24">
        <f t="shared" si="2"/>
        <v>8.538802214776986E-4</v>
      </c>
      <c r="N38" s="24">
        <f t="shared" si="2"/>
        <v>-7.5096764891812162E-3</v>
      </c>
    </row>
    <row r="39" spans="1:14" x14ac:dyDescent="0.25">
      <c r="A39" s="14" t="s">
        <v>3</v>
      </c>
      <c r="B39" s="23">
        <f t="shared" ref="B39:N48" si="3">IFERROR(B6/B22-1,"")</f>
        <v>1.355161205061739E-2</v>
      </c>
      <c r="C39" s="23">
        <f t="shared" si="3"/>
        <v>0.15109555636799921</v>
      </c>
      <c r="D39" s="23">
        <f t="shared" si="3"/>
        <v>-0.54576784935744382</v>
      </c>
      <c r="E39" s="23">
        <f t="shared" si="3"/>
        <v>0.16324677682948985</v>
      </c>
      <c r="F39" s="23">
        <f t="shared" si="2"/>
        <v>0.10458642004435426</v>
      </c>
      <c r="G39" s="23">
        <f t="shared" si="2"/>
        <v>0.44099176318100097</v>
      </c>
      <c r="H39" s="23">
        <f t="shared" si="3"/>
        <v>-0.24549921449343193</v>
      </c>
      <c r="I39" s="23">
        <f t="shared" si="3"/>
        <v>9.4246739984998884E-2</v>
      </c>
      <c r="J39" s="23">
        <f t="shared" si="3"/>
        <v>0.17137571476622937</v>
      </c>
      <c r="K39" s="23">
        <f t="shared" si="3"/>
        <v>0.19886883598121718</v>
      </c>
      <c r="L39" s="23">
        <f t="shared" si="2"/>
        <v>2.6982829108748829E-2</v>
      </c>
      <c r="M39" s="23">
        <f t="shared" si="3"/>
        <v>5.9945461676866652E-2</v>
      </c>
      <c r="N39" s="23">
        <f t="shared" si="3"/>
        <v>5.441952695288399E-2</v>
      </c>
    </row>
    <row r="40" spans="1:14" x14ac:dyDescent="0.25">
      <c r="A40" s="17" t="s">
        <v>4</v>
      </c>
      <c r="B40" s="24">
        <f t="shared" si="3"/>
        <v>-0.11095101756238845</v>
      </c>
      <c r="C40" s="24">
        <f t="shared" si="3"/>
        <v>-8.1633316261669697E-2</v>
      </c>
      <c r="D40" s="24">
        <f t="shared" si="3"/>
        <v>0.1005586001142591</v>
      </c>
      <c r="E40" s="24">
        <f t="shared" si="3"/>
        <v>-9.2832156163748847E-2</v>
      </c>
      <c r="F40" s="24">
        <f t="shared" si="2"/>
        <v>-0.39912109208982882</v>
      </c>
      <c r="G40" s="24">
        <f t="shared" si="2"/>
        <v>-5.6409561189162405E-3</v>
      </c>
      <c r="H40" s="24">
        <f t="shared" si="3"/>
        <v>-0.22356765501882492</v>
      </c>
      <c r="I40" s="24">
        <f t="shared" si="3"/>
        <v>0.34904708907136839</v>
      </c>
      <c r="J40" s="24">
        <f t="shared" si="3"/>
        <v>0.41102047611120351</v>
      </c>
      <c r="K40" s="24">
        <f t="shared" si="3"/>
        <v>0.43507760236756199</v>
      </c>
      <c r="L40" s="24" t="str">
        <f t="shared" si="2"/>
        <v/>
      </c>
      <c r="M40" s="24">
        <f t="shared" si="3"/>
        <v>0.30999059502163151</v>
      </c>
      <c r="N40" s="24">
        <f t="shared" si="3"/>
        <v>6.3786825490937282E-2</v>
      </c>
    </row>
    <row r="41" spans="1:14" x14ac:dyDescent="0.25">
      <c r="A41" s="14" t="s">
        <v>5</v>
      </c>
      <c r="B41" s="23">
        <f t="shared" si="3"/>
        <v>-4.8409528593031048E-2</v>
      </c>
      <c r="C41" s="23">
        <f t="shared" si="3"/>
        <v>-4.4898732655432982E-2</v>
      </c>
      <c r="D41" s="23">
        <f t="shared" si="3"/>
        <v>-0.30841168818016818</v>
      </c>
      <c r="E41" s="23">
        <f t="shared" si="3"/>
        <v>-1.2470557921199221E-3</v>
      </c>
      <c r="F41" s="23">
        <f t="shared" si="2"/>
        <v>-0.12923402396118389</v>
      </c>
      <c r="G41" s="23">
        <f t="shared" si="2"/>
        <v>6.3986190390813658E-2</v>
      </c>
      <c r="H41" s="23">
        <f t="shared" si="3"/>
        <v>-6.1688211599326026E-2</v>
      </c>
      <c r="I41" s="23">
        <f t="shared" si="3"/>
        <v>7.8034445754806558E-3</v>
      </c>
      <c r="J41" s="23">
        <f t="shared" si="3"/>
        <v>-9.0593217746270827E-2</v>
      </c>
      <c r="K41" s="23">
        <f t="shared" si="3"/>
        <v>-8.8785794272916441E-3</v>
      </c>
      <c r="L41" s="23">
        <f t="shared" si="2"/>
        <v>2.3044397463002113</v>
      </c>
      <c r="M41" s="23">
        <f t="shared" si="3"/>
        <v>8.0622556980269877E-2</v>
      </c>
      <c r="N41" s="23">
        <f t="shared" si="3"/>
        <v>-2.6530385920981114E-2</v>
      </c>
    </row>
    <row r="42" spans="1:14" x14ac:dyDescent="0.25">
      <c r="A42" s="17" t="s">
        <v>6</v>
      </c>
      <c r="B42" s="24">
        <f t="shared" si="3"/>
        <v>-8.0644881881134167E-2</v>
      </c>
      <c r="C42" s="24">
        <f t="shared" si="3"/>
        <v>7.2067954704196913E-2</v>
      </c>
      <c r="D42" s="24">
        <f t="shared" si="3"/>
        <v>0.29599918716101459</v>
      </c>
      <c r="E42" s="24">
        <f t="shared" si="3"/>
        <v>9.5475790133660254E-2</v>
      </c>
      <c r="F42" s="24">
        <f t="shared" si="2"/>
        <v>0.29712275454190107</v>
      </c>
      <c r="G42" s="24">
        <f t="shared" si="2"/>
        <v>-9.9450954343065279E-2</v>
      </c>
      <c r="H42" s="24">
        <f t="shared" si="3"/>
        <v>-0.35549288859810013</v>
      </c>
      <c r="I42" s="24">
        <f t="shared" si="3"/>
        <v>8.0406945089716686E-2</v>
      </c>
      <c r="J42" s="24">
        <f t="shared" si="3"/>
        <v>0.14939263281242243</v>
      </c>
      <c r="K42" s="24">
        <f t="shared" si="3"/>
        <v>0.24126541831854942</v>
      </c>
      <c r="L42" s="24">
        <f t="shared" si="2"/>
        <v>6.3986013986014001E-2</v>
      </c>
      <c r="M42" s="24">
        <f t="shared" si="3"/>
        <v>-1.5187026774435841E-3</v>
      </c>
      <c r="N42" s="24">
        <f t="shared" si="3"/>
        <v>-1.68944579103808E-2</v>
      </c>
    </row>
    <row r="43" spans="1:14" x14ac:dyDescent="0.25">
      <c r="A43" s="14" t="s">
        <v>7</v>
      </c>
      <c r="B43" s="23">
        <f t="shared" si="3"/>
        <v>6.7031333484984135E-2</v>
      </c>
      <c r="C43" s="23">
        <f t="shared" si="3"/>
        <v>7.3872707481198008E-2</v>
      </c>
      <c r="D43" s="23">
        <f t="shared" si="3"/>
        <v>-6.7089871905762211E-2</v>
      </c>
      <c r="E43" s="23">
        <f t="shared" si="3"/>
        <v>0.14923133445301162</v>
      </c>
      <c r="F43" s="23">
        <f t="shared" si="2"/>
        <v>5.4160377381951008E-3</v>
      </c>
      <c r="G43" s="23">
        <f t="shared" si="2"/>
        <v>9.7872645010114834E-2</v>
      </c>
      <c r="H43" s="23">
        <f t="shared" si="2"/>
        <v>5.6287640728814425E-2</v>
      </c>
      <c r="I43" s="23">
        <f t="shared" si="3"/>
        <v>5.8631191862766441E-2</v>
      </c>
      <c r="J43" s="23">
        <f t="shared" si="3"/>
        <v>-0.13123244853059535</v>
      </c>
      <c r="K43" s="23">
        <f t="shared" si="3"/>
        <v>-2.2215456629909314E-3</v>
      </c>
      <c r="L43" s="23">
        <f t="shared" si="2"/>
        <v>0.55475504322766556</v>
      </c>
      <c r="M43" s="23">
        <f t="shared" si="3"/>
        <v>0.20005769451769173</v>
      </c>
      <c r="N43" s="23">
        <f t="shared" si="3"/>
        <v>6.387669148236319E-2</v>
      </c>
    </row>
    <row r="44" spans="1:14" x14ac:dyDescent="0.25">
      <c r="A44" s="17" t="s">
        <v>8</v>
      </c>
      <c r="B44" s="24">
        <f t="shared" si="3"/>
        <v>4.4568054364736209E-2</v>
      </c>
      <c r="C44" s="24">
        <f t="shared" si="3"/>
        <v>3.1204290589956107E-2</v>
      </c>
      <c r="D44" s="24">
        <f t="shared" si="3"/>
        <v>-7.2716779049812885E-3</v>
      </c>
      <c r="E44" s="24">
        <f t="shared" si="3"/>
        <v>7.1799763417340401E-2</v>
      </c>
      <c r="F44" s="24">
        <f t="shared" si="2"/>
        <v>3.8090038560061323E-3</v>
      </c>
      <c r="G44" s="24">
        <f t="shared" si="2"/>
        <v>2.1092642121367078E-2</v>
      </c>
      <c r="H44" s="24">
        <f t="shared" si="3"/>
        <v>6.8269945703449464E-2</v>
      </c>
      <c r="I44" s="24">
        <f t="shared" si="3"/>
        <v>0.14576230134331958</v>
      </c>
      <c r="J44" s="24">
        <f t="shared" si="3"/>
        <v>0.12363913235213042</v>
      </c>
      <c r="K44" s="24">
        <f t="shared" si="3"/>
        <v>-0.23497970943203983</v>
      </c>
      <c r="L44" s="24" t="str">
        <f t="shared" si="2"/>
        <v/>
      </c>
      <c r="M44" s="24">
        <f t="shared" si="3"/>
        <v>0.220075476213756</v>
      </c>
      <c r="N44" s="24">
        <f t="shared" si="3"/>
        <v>8.0735540230031377E-2</v>
      </c>
    </row>
    <row r="45" spans="1:14" x14ac:dyDescent="0.25">
      <c r="A45" s="14" t="s">
        <v>9</v>
      </c>
      <c r="B45" s="23">
        <f t="shared" si="3"/>
        <v>3.435731121239427E-2</v>
      </c>
      <c r="C45" s="23">
        <f t="shared" si="3"/>
        <v>0.14128575224861795</v>
      </c>
      <c r="D45" s="23">
        <f t="shared" si="3"/>
        <v>0.42323314782920329</v>
      </c>
      <c r="E45" s="23">
        <f t="shared" si="3"/>
        <v>0.10152923058739294</v>
      </c>
      <c r="F45" s="23">
        <f t="shared" si="2"/>
        <v>0.34559007291021482</v>
      </c>
      <c r="G45" s="23">
        <f t="shared" si="2"/>
        <v>3.6094504598983335E-2</v>
      </c>
      <c r="H45" s="23">
        <f t="shared" si="3"/>
        <v>-0.12585173101011093</v>
      </c>
      <c r="I45" s="23">
        <f t="shared" si="3"/>
        <v>3.8703157339160299E-2</v>
      </c>
      <c r="J45" s="23">
        <f t="shared" si="3"/>
        <v>3.6803935976486235E-2</v>
      </c>
      <c r="K45" s="23">
        <f t="shared" si="3"/>
        <v>3.0310253680190247E-2</v>
      </c>
      <c r="L45" s="23">
        <f t="shared" si="2"/>
        <v>-0.97466390899689759</v>
      </c>
      <c r="M45" s="23">
        <f t="shared" si="3"/>
        <v>4.3397983430736753E-2</v>
      </c>
      <c r="N45" s="23">
        <f t="shared" si="3"/>
        <v>3.5943069000413885E-2</v>
      </c>
    </row>
    <row r="46" spans="1:14" x14ac:dyDescent="0.25">
      <c r="A46" s="17" t="s">
        <v>10</v>
      </c>
      <c r="B46" s="24">
        <f t="shared" si="3"/>
        <v>6.5567385550943103E-2</v>
      </c>
      <c r="C46" s="24">
        <f t="shared" si="3"/>
        <v>9.0705513369285562E-2</v>
      </c>
      <c r="D46" s="24">
        <f t="shared" si="3"/>
        <v>-0.13987195769938565</v>
      </c>
      <c r="E46" s="24">
        <f t="shared" si="3"/>
        <v>9.0162346311889019E-2</v>
      </c>
      <c r="F46" s="24">
        <f t="shared" si="2"/>
        <v>0.25447717344097298</v>
      </c>
      <c r="G46" s="24">
        <f t="shared" si="2"/>
        <v>0.13956394125187366</v>
      </c>
      <c r="H46" s="24">
        <f t="shared" si="3"/>
        <v>-3.0327781697969125E-2</v>
      </c>
      <c r="I46" s="24">
        <f t="shared" si="3"/>
        <v>8.1176243857904229E-2</v>
      </c>
      <c r="J46" s="24">
        <f t="shared" si="3"/>
        <v>0.24291086130462336</v>
      </c>
      <c r="K46" s="24">
        <f t="shared" si="3"/>
        <v>-0.24118733894102196</v>
      </c>
      <c r="L46" s="24">
        <f t="shared" si="2"/>
        <v>-1</v>
      </c>
      <c r="M46" s="24">
        <f t="shared" si="3"/>
        <v>4.9008422423951314E-2</v>
      </c>
      <c r="N46" s="24">
        <f t="shared" si="3"/>
        <v>7.2066757660787184E-2</v>
      </c>
    </row>
    <row r="47" spans="1:14" x14ac:dyDescent="0.25">
      <c r="A47" s="14" t="s">
        <v>11</v>
      </c>
      <c r="B47" s="23">
        <f t="shared" si="3"/>
        <v>0.1114838266379734</v>
      </c>
      <c r="C47" s="23">
        <f t="shared" si="3"/>
        <v>0.36512092588048439</v>
      </c>
      <c r="D47" s="23">
        <f t="shared" si="3"/>
        <v>0.89587591049625348</v>
      </c>
      <c r="E47" s="23">
        <f t="shared" si="3"/>
        <v>0.47130320436136497</v>
      </c>
      <c r="F47" s="23">
        <f t="shared" si="2"/>
        <v>-0.18982307198401938</v>
      </c>
      <c r="G47" s="23">
        <f t="shared" si="2"/>
        <v>0.36051368592390465</v>
      </c>
      <c r="H47" s="23">
        <f t="shared" si="3"/>
        <v>-0.25327294161444436</v>
      </c>
      <c r="I47" s="23">
        <f t="shared" si="3"/>
        <v>8.2603069866130197E-2</v>
      </c>
      <c r="J47" s="23">
        <f t="shared" si="3"/>
        <v>-6.9000925163428706E-2</v>
      </c>
      <c r="K47" s="23">
        <f t="shared" si="3"/>
        <v>-0.16683472279741429</v>
      </c>
      <c r="L47" s="23" t="str">
        <f t="shared" si="2"/>
        <v/>
      </c>
      <c r="M47" s="23">
        <f t="shared" si="3"/>
        <v>0.17667063347792999</v>
      </c>
      <c r="N47" s="23">
        <f t="shared" si="3"/>
        <v>9.6777895307944339E-2</v>
      </c>
    </row>
    <row r="48" spans="1:14" ht="15.75" thickBot="1" x14ac:dyDescent="0.3">
      <c r="A48" s="82" t="s">
        <v>12</v>
      </c>
      <c r="B48" s="92">
        <f t="shared" si="3"/>
        <v>0.61749447262919355</v>
      </c>
      <c r="C48" s="92">
        <f t="shared" si="3"/>
        <v>0.22825370011669666</v>
      </c>
      <c r="D48" s="92">
        <f t="shared" si="3"/>
        <v>-0.14185730949603625</v>
      </c>
      <c r="E48" s="92">
        <f t="shared" si="3"/>
        <v>0.85091680722563789</v>
      </c>
      <c r="F48" s="92">
        <f t="shared" si="2"/>
        <v>0.83509899002378218</v>
      </c>
      <c r="G48" s="92">
        <f t="shared" si="2"/>
        <v>-3.8240621510282846E-2</v>
      </c>
      <c r="H48" s="92">
        <f t="shared" si="3"/>
        <v>1.9093358427021938</v>
      </c>
      <c r="I48" s="92">
        <f t="shared" si="3"/>
        <v>0.36603758367610295</v>
      </c>
      <c r="J48" s="92">
        <f t="shared" si="3"/>
        <v>1.1789559816264665</v>
      </c>
      <c r="K48" s="92">
        <f t="shared" si="3"/>
        <v>-8.7124109486314216E-2</v>
      </c>
      <c r="L48" s="92">
        <f t="shared" si="2"/>
        <v>-1</v>
      </c>
      <c r="M48" s="92">
        <f t="shared" si="3"/>
        <v>0.32838245746831474</v>
      </c>
      <c r="N48" s="92">
        <f t="shared" si="3"/>
        <v>0.49029098706220497</v>
      </c>
    </row>
    <row r="49" spans="1:24" ht="15.75" thickTop="1" x14ac:dyDescent="0.25">
      <c r="A49" s="93" t="str">
        <f>A16</f>
        <v>Σύνολο</v>
      </c>
      <c r="B49" s="94">
        <f>IFERROR(B16/B33-1,"")</f>
        <v>2.8431892409415349E-2</v>
      </c>
      <c r="C49" s="94">
        <f t="shared" ref="C49:N49" si="4">IFERROR(C16/C33-1,"")</f>
        <v>7.1253773036744183E-2</v>
      </c>
      <c r="D49" s="94">
        <f t="shared" si="4"/>
        <v>-4.5632422106930415E-3</v>
      </c>
      <c r="E49" s="94">
        <f t="shared" si="4"/>
        <v>0.10163331589021984</v>
      </c>
      <c r="F49" s="94">
        <f t="shared" si="4"/>
        <v>8.6189415613776132E-2</v>
      </c>
      <c r="G49" s="94">
        <f t="shared" si="4"/>
        <v>6.2710709807307641E-2</v>
      </c>
      <c r="H49" s="94">
        <f t="shared" si="4"/>
        <v>-5.652479221564588E-2</v>
      </c>
      <c r="I49" s="94">
        <f t="shared" si="4"/>
        <v>9.9607192196654371E-2</v>
      </c>
      <c r="J49" s="94">
        <f t="shared" si="4"/>
        <v>7.6480643450981045E-2</v>
      </c>
      <c r="K49" s="94">
        <f t="shared" si="4"/>
        <v>2.2463951690872008E-3</v>
      </c>
      <c r="L49" s="94">
        <f t="shared" si="4"/>
        <v>0.33304369414101309</v>
      </c>
      <c r="M49" s="94">
        <f t="shared" si="4"/>
        <v>0.13092363579066157</v>
      </c>
      <c r="N49" s="94">
        <f t="shared" si="4"/>
        <v>5.6458012680134395E-2</v>
      </c>
    </row>
    <row r="50" spans="1:24" s="10" customFormat="1" x14ac:dyDescent="0.25">
      <c r="A50" s="26" t="s">
        <v>63</v>
      </c>
      <c r="B50" s="95"/>
      <c r="C50" s="95"/>
      <c r="D50" s="95"/>
      <c r="E50" s="9"/>
      <c r="F50" s="9"/>
      <c r="G50" s="9"/>
      <c r="H50" s="9"/>
      <c r="I50" s="9"/>
      <c r="J50" s="9"/>
      <c r="K50" s="9"/>
      <c r="L50" s="9"/>
      <c r="M50"/>
      <c r="N50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1:24" s="10" customFormat="1" x14ac:dyDescent="0.25">
      <c r="A51" s="26" t="s">
        <v>14</v>
      </c>
      <c r="B51" s="95"/>
      <c r="C51" s="95"/>
      <c r="D51" s="95"/>
      <c r="E51" s="9"/>
      <c r="F51" s="9"/>
      <c r="G51" s="9"/>
      <c r="H51" s="9"/>
      <c r="I51" s="9"/>
      <c r="J51" s="9"/>
      <c r="K51" s="9"/>
      <c r="L51" s="9"/>
      <c r="M51"/>
      <c r="N51"/>
      <c r="O51" s="9"/>
      <c r="P51" s="9"/>
      <c r="Q51" s="9"/>
      <c r="R51" s="9"/>
      <c r="S51" s="9"/>
      <c r="T51" s="9"/>
      <c r="U51" s="9"/>
      <c r="V51" s="9"/>
      <c r="W51" s="9"/>
      <c r="X51" s="9"/>
    </row>
  </sheetData>
  <mergeCells count="21">
    <mergeCell ref="N35:N36"/>
    <mergeCell ref="B35:B36"/>
    <mergeCell ref="C35:C36"/>
    <mergeCell ref="D35:G35"/>
    <mergeCell ref="H35:H36"/>
    <mergeCell ref="I35:I36"/>
    <mergeCell ref="J35:M35"/>
    <mergeCell ref="N2:N3"/>
    <mergeCell ref="B18:B19"/>
    <mergeCell ref="C18:C19"/>
    <mergeCell ref="D18:G18"/>
    <mergeCell ref="H18:H19"/>
    <mergeCell ref="I18:I19"/>
    <mergeCell ref="J18:M18"/>
    <mergeCell ref="N18:N19"/>
    <mergeCell ref="B2:B3"/>
    <mergeCell ref="C2:C3"/>
    <mergeCell ref="D2:G2"/>
    <mergeCell ref="H2:H3"/>
    <mergeCell ref="I2:I3"/>
    <mergeCell ref="J2:M2"/>
  </mergeCells>
  <conditionalFormatting sqref="B17:M17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1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597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077B9-B5CC-433B-A586-71A8A31B61A1}">
  <dimension ref="A1:P51"/>
  <sheetViews>
    <sheetView showGridLines="0" workbookViewId="0"/>
  </sheetViews>
  <sheetFormatPr defaultRowHeight="15" x14ac:dyDescent="0.25"/>
  <cols>
    <col min="1" max="1" width="12.85546875" style="4" customWidth="1"/>
    <col min="2" max="13" width="12.85546875" style="96" customWidth="1"/>
    <col min="14" max="14" width="12.85546875" style="98" customWidth="1"/>
    <col min="15" max="15" width="12.85546875" style="4" customWidth="1"/>
    <col min="16" max="16" width="12.85546875" customWidth="1"/>
  </cols>
  <sheetData>
    <row r="1" spans="1:16" x14ac:dyDescent="0.25">
      <c r="A1" s="75" t="s">
        <v>64</v>
      </c>
      <c r="B1" s="7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P1" s="5"/>
    </row>
    <row r="2" spans="1:16" ht="14.45" customHeight="1" x14ac:dyDescent="0.25">
      <c r="A2" s="12">
        <v>2025</v>
      </c>
      <c r="B2" s="76" t="s">
        <v>49</v>
      </c>
      <c r="C2" s="77" t="s">
        <v>50</v>
      </c>
      <c r="D2" s="78" t="s">
        <v>51</v>
      </c>
      <c r="E2" s="78"/>
      <c r="F2" s="78"/>
      <c r="G2" s="78"/>
      <c r="H2" s="77" t="s">
        <v>52</v>
      </c>
      <c r="I2" s="77" t="s">
        <v>53</v>
      </c>
      <c r="J2" s="78" t="s">
        <v>51</v>
      </c>
      <c r="K2" s="78"/>
      <c r="L2" s="78"/>
      <c r="M2" s="78"/>
      <c r="N2" s="77" t="s">
        <v>54</v>
      </c>
      <c r="O2" s="77" t="s">
        <v>65</v>
      </c>
      <c r="P2" s="77" t="s">
        <v>0</v>
      </c>
    </row>
    <row r="3" spans="1:16" x14ac:dyDescent="0.25">
      <c r="A3" s="12"/>
      <c r="B3" s="80"/>
      <c r="C3" s="77"/>
      <c r="D3" s="81" t="s">
        <v>55</v>
      </c>
      <c r="E3" s="81" t="s">
        <v>56</v>
      </c>
      <c r="F3" s="81" t="s">
        <v>57</v>
      </c>
      <c r="G3" s="81" t="s">
        <v>58</v>
      </c>
      <c r="H3" s="77"/>
      <c r="I3" s="77"/>
      <c r="J3" s="81" t="s">
        <v>59</v>
      </c>
      <c r="K3" s="81" t="s">
        <v>60</v>
      </c>
      <c r="L3" s="81" t="s">
        <v>61</v>
      </c>
      <c r="M3" s="81" t="s">
        <v>58</v>
      </c>
      <c r="N3" s="77"/>
      <c r="O3" s="77"/>
      <c r="P3" s="77"/>
    </row>
    <row r="4" spans="1:16" x14ac:dyDescent="0.25">
      <c r="A4" s="14" t="s">
        <v>1</v>
      </c>
      <c r="B4" s="15">
        <v>144.229443797372</v>
      </c>
      <c r="C4" s="15">
        <v>129.251753123084</v>
      </c>
      <c r="D4" s="15">
        <v>9.8364829380358891</v>
      </c>
      <c r="E4" s="15">
        <v>35.500708842393003</v>
      </c>
      <c r="F4" s="15">
        <v>22.893098516944999</v>
      </c>
      <c r="G4" s="15">
        <v>61.021462</v>
      </c>
      <c r="H4" s="15">
        <v>14.9776906742877</v>
      </c>
      <c r="I4" s="15">
        <v>155.973209458909</v>
      </c>
      <c r="J4" s="15">
        <v>25.303300611681799</v>
      </c>
      <c r="K4" s="15">
        <v>40.8840159215518</v>
      </c>
      <c r="L4" s="15">
        <v>1.62609207366247</v>
      </c>
      <c r="M4" s="15">
        <v>88.159800000000004</v>
      </c>
      <c r="N4" s="15">
        <v>300.202653256281</v>
      </c>
      <c r="O4" s="15">
        <v>2.0163055000000001</v>
      </c>
      <c r="P4" s="15">
        <v>302.21895875628098</v>
      </c>
    </row>
    <row r="5" spans="1:16" x14ac:dyDescent="0.25">
      <c r="A5" s="17" t="s">
        <v>2</v>
      </c>
      <c r="B5" s="18">
        <v>137.94012441115399</v>
      </c>
      <c r="C5" s="18">
        <v>111.60801168635599</v>
      </c>
      <c r="D5" s="18">
        <v>8.1266681521782793</v>
      </c>
      <c r="E5" s="18">
        <v>25.575056560146798</v>
      </c>
      <c r="F5" s="18">
        <v>20.881091904775399</v>
      </c>
      <c r="G5" s="18">
        <v>57.025194999999997</v>
      </c>
      <c r="H5" s="18">
        <v>26.3321127247983</v>
      </c>
      <c r="I5" s="18">
        <v>154.92269348493301</v>
      </c>
      <c r="J5" s="18">
        <v>20.244477392238199</v>
      </c>
      <c r="K5" s="18">
        <v>47.2065761695997</v>
      </c>
      <c r="L5" s="18">
        <v>0</v>
      </c>
      <c r="M5" s="18">
        <v>87.471639999999994</v>
      </c>
      <c r="N5" s="18">
        <v>292.86281789608699</v>
      </c>
      <c r="O5" s="18">
        <v>4.2278884999999997</v>
      </c>
      <c r="P5" s="18">
        <v>297.090706396087</v>
      </c>
    </row>
    <row r="6" spans="1:16" x14ac:dyDescent="0.25">
      <c r="A6" s="14" t="s">
        <v>3</v>
      </c>
      <c r="B6" s="15">
        <v>237.73539822170699</v>
      </c>
      <c r="C6" s="15">
        <v>193.36627346181399</v>
      </c>
      <c r="D6" s="15">
        <v>14.059053575088299</v>
      </c>
      <c r="E6" s="15">
        <v>52.782004100676197</v>
      </c>
      <c r="F6" s="15">
        <v>32.7670463065893</v>
      </c>
      <c r="G6" s="15">
        <v>93.758168999999995</v>
      </c>
      <c r="H6" s="15">
        <v>44.369124759893701</v>
      </c>
      <c r="I6" s="15">
        <v>215.15597252452099</v>
      </c>
      <c r="J6" s="15">
        <v>26.4235446802039</v>
      </c>
      <c r="K6" s="15">
        <v>55.676151165108102</v>
      </c>
      <c r="L6" s="15">
        <v>0.39995320857316402</v>
      </c>
      <c r="M6" s="15">
        <v>132.65632400000001</v>
      </c>
      <c r="N6" s="15">
        <v>452.89137074622897</v>
      </c>
      <c r="O6" s="15">
        <v>20.521552389562199</v>
      </c>
      <c r="P6" s="15">
        <v>473.412923135791</v>
      </c>
    </row>
    <row r="7" spans="1:16" x14ac:dyDescent="0.25">
      <c r="A7" s="17" t="s">
        <v>4</v>
      </c>
      <c r="B7" s="18">
        <v>505.72977509995002</v>
      </c>
      <c r="C7" s="18">
        <v>427.290437457736</v>
      </c>
      <c r="D7" s="18">
        <v>78.168428128120198</v>
      </c>
      <c r="E7" s="18">
        <v>183.266300205931</v>
      </c>
      <c r="F7" s="18">
        <v>33.709495554251703</v>
      </c>
      <c r="G7" s="18">
        <v>132.14621299999999</v>
      </c>
      <c r="H7" s="18">
        <v>78.439337642213502</v>
      </c>
      <c r="I7" s="18">
        <v>514.28048578971902</v>
      </c>
      <c r="J7" s="18">
        <v>95.783210838424495</v>
      </c>
      <c r="K7" s="18">
        <v>181.68686002273699</v>
      </c>
      <c r="L7" s="18">
        <v>0.43145257575155299</v>
      </c>
      <c r="M7" s="18">
        <v>236.378962</v>
      </c>
      <c r="N7" s="18">
        <v>1020.01026088967</v>
      </c>
      <c r="O7" s="18">
        <v>64.323309158351805</v>
      </c>
      <c r="P7" s="18">
        <v>1084.33357004802</v>
      </c>
    </row>
    <row r="8" spans="1:16" x14ac:dyDescent="0.25">
      <c r="A8" s="14" t="s">
        <v>5</v>
      </c>
      <c r="B8" s="15">
        <v>1324.9624484864601</v>
      </c>
      <c r="C8" s="15">
        <v>1035.71618869193</v>
      </c>
      <c r="D8" s="15">
        <v>153.25728399379801</v>
      </c>
      <c r="E8" s="15">
        <v>473.52419346494003</v>
      </c>
      <c r="F8" s="15">
        <v>62.638983733308699</v>
      </c>
      <c r="G8" s="15">
        <v>346.295728</v>
      </c>
      <c r="H8" s="15">
        <v>289.24625979453799</v>
      </c>
      <c r="I8" s="15">
        <v>799.955466286655</v>
      </c>
      <c r="J8" s="15">
        <v>314.117094531053</v>
      </c>
      <c r="K8" s="15">
        <v>112.51022539565901</v>
      </c>
      <c r="L8" s="15">
        <v>5.1678444738128197</v>
      </c>
      <c r="M8" s="15">
        <v>368.160302</v>
      </c>
      <c r="N8" s="15">
        <v>2124.9179147731202</v>
      </c>
      <c r="O8" s="15">
        <v>122.836170201881</v>
      </c>
      <c r="P8" s="15">
        <v>2247.7540849749998</v>
      </c>
    </row>
    <row r="9" spans="1:16" x14ac:dyDescent="0.25">
      <c r="A9" s="17" t="s">
        <v>6</v>
      </c>
      <c r="B9" s="18">
        <v>1743.03115974</v>
      </c>
      <c r="C9" s="18">
        <v>1410.81878106</v>
      </c>
      <c r="D9" s="18">
        <v>192.00781079999999</v>
      </c>
      <c r="E9" s="18">
        <v>594.56030166000005</v>
      </c>
      <c r="F9" s="18">
        <v>180.01465209</v>
      </c>
      <c r="G9" s="18">
        <v>444.23601600000001</v>
      </c>
      <c r="H9" s="18">
        <v>332.21237867999997</v>
      </c>
      <c r="I9" s="18">
        <v>1397.4327615156401</v>
      </c>
      <c r="J9" s="18">
        <v>601.23714768000002</v>
      </c>
      <c r="K9" s="18">
        <v>247.29529851000001</v>
      </c>
      <c r="L9" s="18">
        <v>1.7749379700000001</v>
      </c>
      <c r="M9" s="18">
        <v>547.12537699999996</v>
      </c>
      <c r="N9" s="18">
        <v>3140.4639212556399</v>
      </c>
      <c r="O9" s="18">
        <v>166.22454799305899</v>
      </c>
      <c r="P9" s="18">
        <v>3306.6884692486901</v>
      </c>
    </row>
    <row r="10" spans="1:16" x14ac:dyDescent="0.25">
      <c r="A10" s="14" t="s">
        <v>7</v>
      </c>
      <c r="B10" s="15">
        <v>2652.2431655253699</v>
      </c>
      <c r="C10" s="15">
        <v>1977.0082541920699</v>
      </c>
      <c r="D10" s="15">
        <v>313.08019468445002</v>
      </c>
      <c r="E10" s="15">
        <v>664.36777492025601</v>
      </c>
      <c r="F10" s="15">
        <v>288.15431234767698</v>
      </c>
      <c r="G10" s="15">
        <v>711.40597200000002</v>
      </c>
      <c r="H10" s="15">
        <v>675.23491133330197</v>
      </c>
      <c r="I10" s="15">
        <v>1619.71868070756</v>
      </c>
      <c r="J10" s="15">
        <v>549.87002289371196</v>
      </c>
      <c r="K10" s="15">
        <v>249.76530554714699</v>
      </c>
      <c r="L10" s="15">
        <v>7.7626752273332</v>
      </c>
      <c r="M10" s="15">
        <v>812.32067700000005</v>
      </c>
      <c r="N10" s="15">
        <v>4271.9618462329299</v>
      </c>
      <c r="O10" s="15">
        <v>251.955604661005</v>
      </c>
      <c r="P10" s="15">
        <v>4523.9174508939404</v>
      </c>
    </row>
    <row r="11" spans="1:16" x14ac:dyDescent="0.25">
      <c r="A11" s="17" t="s">
        <v>8</v>
      </c>
      <c r="B11" s="18">
        <v>2440.9230759202401</v>
      </c>
      <c r="C11" s="18">
        <v>1853.1005238358</v>
      </c>
      <c r="D11" s="18">
        <v>262.69338178109098</v>
      </c>
      <c r="E11" s="18">
        <v>612.28883932766996</v>
      </c>
      <c r="F11" s="18">
        <v>337.50755278038002</v>
      </c>
      <c r="G11" s="18">
        <v>640.61075000000005</v>
      </c>
      <c r="H11" s="18">
        <v>587.822552084432</v>
      </c>
      <c r="I11" s="18">
        <v>1863.3477026025</v>
      </c>
      <c r="J11" s="18">
        <v>848.68909800720598</v>
      </c>
      <c r="K11" s="18">
        <v>205.34792578395201</v>
      </c>
      <c r="L11" s="18">
        <v>4.8720949947869903</v>
      </c>
      <c r="M11" s="18">
        <v>804.43858399999999</v>
      </c>
      <c r="N11" s="18">
        <v>4304.2707785227403</v>
      </c>
      <c r="O11" s="18">
        <v>219.457041014244</v>
      </c>
      <c r="P11" s="18">
        <v>4523.72781953698</v>
      </c>
    </row>
    <row r="12" spans="1:16" x14ac:dyDescent="0.25">
      <c r="A12" s="14" t="s">
        <v>9</v>
      </c>
      <c r="B12" s="15">
        <v>1801.4549991619799</v>
      </c>
      <c r="C12" s="15">
        <v>1316.9093482016001</v>
      </c>
      <c r="D12" s="15">
        <v>168.70481924669099</v>
      </c>
      <c r="E12" s="15">
        <v>477.549897052201</v>
      </c>
      <c r="F12" s="15">
        <v>212.51288567984301</v>
      </c>
      <c r="G12" s="15">
        <v>458.14174600000001</v>
      </c>
      <c r="H12" s="15">
        <v>484.54565096037999</v>
      </c>
      <c r="I12" s="15">
        <v>1458.02787391118</v>
      </c>
      <c r="J12" s="15">
        <v>612.67011631829905</v>
      </c>
      <c r="K12" s="15">
        <v>224.934599080781</v>
      </c>
      <c r="L12" s="15">
        <v>7.5111921334874499E-4</v>
      </c>
      <c r="M12" s="15">
        <v>620.42240800000002</v>
      </c>
      <c r="N12" s="15">
        <v>3259.4828730731601</v>
      </c>
      <c r="O12" s="15">
        <v>161.82999118678799</v>
      </c>
      <c r="P12" s="15">
        <v>3421.3128642599499</v>
      </c>
    </row>
    <row r="13" spans="1:16" x14ac:dyDescent="0.25">
      <c r="A13" s="17" t="s">
        <v>10</v>
      </c>
      <c r="B13" s="18">
        <v>1138.52502261364</v>
      </c>
      <c r="C13" s="18">
        <v>979.10280088852301</v>
      </c>
      <c r="D13" s="18">
        <v>93.588758925845596</v>
      </c>
      <c r="E13" s="18">
        <v>495.43806553042401</v>
      </c>
      <c r="F13" s="18">
        <v>77.614281997247204</v>
      </c>
      <c r="G13" s="18">
        <v>312.46169400000002</v>
      </c>
      <c r="H13" s="18">
        <v>159.42222172512101</v>
      </c>
      <c r="I13" s="18">
        <v>947.03570082522197</v>
      </c>
      <c r="J13" s="18">
        <v>453.65235047851598</v>
      </c>
      <c r="K13" s="18">
        <v>144.72800467236499</v>
      </c>
      <c r="L13" s="18">
        <v>0</v>
      </c>
      <c r="M13" s="18">
        <v>348.65534600000001</v>
      </c>
      <c r="N13" s="18">
        <v>2085.5607234388699</v>
      </c>
      <c r="O13" s="18">
        <v>166.91489497283601</v>
      </c>
      <c r="P13" s="18">
        <v>2252.4756184117</v>
      </c>
    </row>
    <row r="14" spans="1:16" x14ac:dyDescent="0.25">
      <c r="A14" s="14" t="s">
        <v>11</v>
      </c>
      <c r="B14" s="15">
        <v>331.886478857854</v>
      </c>
      <c r="C14" s="15">
        <v>266.24006545286397</v>
      </c>
      <c r="D14" s="15">
        <v>45.703004646420602</v>
      </c>
      <c r="E14" s="15">
        <v>80.475148520298902</v>
      </c>
      <c r="F14" s="15">
        <v>27.75319817394</v>
      </c>
      <c r="G14" s="15">
        <v>112.308713</v>
      </c>
      <c r="H14" s="15">
        <v>65.646413404989701</v>
      </c>
      <c r="I14" s="15">
        <v>364.01624847882698</v>
      </c>
      <c r="J14" s="15">
        <v>52.510173301127303</v>
      </c>
      <c r="K14" s="15">
        <v>71.638315887012695</v>
      </c>
      <c r="L14" s="15">
        <v>1.3890266966596101</v>
      </c>
      <c r="M14" s="15">
        <v>238.47873200000001</v>
      </c>
      <c r="N14" s="15">
        <v>695.90272733667996</v>
      </c>
      <c r="O14" s="15">
        <v>30.353987345264201</v>
      </c>
      <c r="P14" s="15">
        <v>726.25671468194503</v>
      </c>
    </row>
    <row r="15" spans="1:16" ht="15.75" thickBot="1" x14ac:dyDescent="0.3">
      <c r="A15" s="82" t="s">
        <v>12</v>
      </c>
      <c r="B15" s="83">
        <v>295.07642591930301</v>
      </c>
      <c r="C15" s="83">
        <v>212.21232086007399</v>
      </c>
      <c r="D15" s="83">
        <v>15.8724263437832</v>
      </c>
      <c r="E15" s="83">
        <v>60.320924801536997</v>
      </c>
      <c r="F15" s="83">
        <v>31.368881880819298</v>
      </c>
      <c r="G15" s="83">
        <v>104.650088</v>
      </c>
      <c r="H15" s="83">
        <v>82.864105059228095</v>
      </c>
      <c r="I15" s="83">
        <v>322.39544227112202</v>
      </c>
      <c r="J15" s="83">
        <v>83.754059855292795</v>
      </c>
      <c r="K15" s="83">
        <v>55.496230338236799</v>
      </c>
      <c r="L15" s="83">
        <v>0</v>
      </c>
      <c r="M15" s="83">
        <v>183.145152</v>
      </c>
      <c r="N15" s="83">
        <v>617.47186819042395</v>
      </c>
      <c r="O15" s="83">
        <v>5.5628918898077098</v>
      </c>
      <c r="P15" s="83">
        <v>623.03476008023199</v>
      </c>
    </row>
    <row r="16" spans="1:16" ht="15.75" thickTop="1" x14ac:dyDescent="0.25">
      <c r="A16" s="84" t="s">
        <v>0</v>
      </c>
      <c r="B16" s="85">
        <v>12695.8994648591</v>
      </c>
      <c r="C16" s="85">
        <v>9853.8992530143496</v>
      </c>
      <c r="D16" s="85">
        <v>1333.65592756204</v>
      </c>
      <c r="E16" s="85">
        <v>3783.99504233174</v>
      </c>
      <c r="F16" s="85">
        <v>1287.57669422411</v>
      </c>
      <c r="G16" s="85">
        <v>3448.671589</v>
      </c>
      <c r="H16" s="85">
        <v>2842.0002118447501</v>
      </c>
      <c r="I16" s="85">
        <v>9890.9049768506702</v>
      </c>
      <c r="J16" s="85">
        <v>3744.31918355896</v>
      </c>
      <c r="K16" s="85">
        <v>1717.7881049299399</v>
      </c>
      <c r="L16" s="85">
        <v>23.8470364312548</v>
      </c>
      <c r="M16" s="85">
        <v>4404.9506520000004</v>
      </c>
      <c r="N16" s="85">
        <v>22586.804441709701</v>
      </c>
      <c r="O16" s="85">
        <v>1039.2370887709401</v>
      </c>
      <c r="P16" s="85">
        <v>23626.041530480699</v>
      </c>
    </row>
    <row r="17" spans="1:16" x14ac:dyDescent="0.25">
      <c r="A17" s="86"/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8"/>
      <c r="P17" s="88"/>
    </row>
    <row r="18" spans="1:16" ht="14.45" customHeight="1" x14ac:dyDescent="0.25">
      <c r="A18" s="12">
        <v>2024</v>
      </c>
      <c r="B18" s="76" t="str">
        <f>B2</f>
        <v>Χώρες ΕΕ-27</v>
      </c>
      <c r="C18" s="77" t="str">
        <f>C2</f>
        <v>Χώρες 
Ζώνης Ευρώ</v>
      </c>
      <c r="D18" s="78" t="str">
        <f>D2</f>
        <v>εκ των οποίων</v>
      </c>
      <c r="E18" s="78"/>
      <c r="F18" s="78"/>
      <c r="G18" s="78"/>
      <c r="H18" s="77" t="str">
        <f>H2</f>
        <v>Χώρες εκτός Ζώνης Ευρώ</v>
      </c>
      <c r="I18" s="77" t="str">
        <f>I2</f>
        <v>Λοιπές Χώρες</v>
      </c>
      <c r="J18" s="78" t="str">
        <f>J2</f>
        <v>εκ των οποίων</v>
      </c>
      <c r="K18" s="78"/>
      <c r="L18" s="78"/>
      <c r="M18" s="78"/>
      <c r="N18" s="77" t="str">
        <f>N2</f>
        <v>Σύνολο 
Έρ. Συνόρων</v>
      </c>
      <c r="O18" s="77" t="str">
        <f t="shared" ref="O18:P18" si="0">O2</f>
        <v>Κρουαζιέρες</v>
      </c>
      <c r="P18" s="77" t="str">
        <f t="shared" si="0"/>
        <v>Σύνολο</v>
      </c>
    </row>
    <row r="19" spans="1:16" x14ac:dyDescent="0.25">
      <c r="A19" s="12"/>
      <c r="B19" s="80"/>
      <c r="C19" s="77"/>
      <c r="D19" s="81" t="str">
        <f>D3</f>
        <v>Γαλλία</v>
      </c>
      <c r="E19" s="81" t="str">
        <f t="shared" ref="E19:G19" si="1">E3</f>
        <v>Γερμανία</v>
      </c>
      <c r="F19" s="81" t="str">
        <f t="shared" si="1"/>
        <v>Ιταλία</v>
      </c>
      <c r="G19" s="81" t="str">
        <f t="shared" si="1"/>
        <v>Λοιπές</v>
      </c>
      <c r="H19" s="77"/>
      <c r="I19" s="77"/>
      <c r="J19" s="81" t="str">
        <f>J3</f>
        <v>Ην. Βασίλειο</v>
      </c>
      <c r="K19" s="81" t="str">
        <f t="shared" ref="K19:M19" si="2">K3</f>
        <v>ΗΠΑ</v>
      </c>
      <c r="L19" s="81" t="str">
        <f t="shared" si="2"/>
        <v>Ρωσία</v>
      </c>
      <c r="M19" s="81" t="str">
        <f t="shared" si="2"/>
        <v>Λοιπές</v>
      </c>
      <c r="N19" s="77"/>
      <c r="O19" s="77"/>
      <c r="P19" s="77"/>
    </row>
    <row r="20" spans="1:16" x14ac:dyDescent="0.25">
      <c r="A20" s="14" t="s">
        <v>1</v>
      </c>
      <c r="B20" s="15">
        <v>147.97323194286599</v>
      </c>
      <c r="C20" s="15">
        <v>117.65420955728</v>
      </c>
      <c r="D20" s="15">
        <v>18.665471707901201</v>
      </c>
      <c r="E20" s="15">
        <v>30.561493271049901</v>
      </c>
      <c r="F20" s="15">
        <v>19.500772651997099</v>
      </c>
      <c r="G20" s="15">
        <v>48.926471999999997</v>
      </c>
      <c r="H20" s="15">
        <v>30.319022385585999</v>
      </c>
      <c r="I20" s="15">
        <v>131.219058753621</v>
      </c>
      <c r="J20" s="15">
        <v>18.54820480866</v>
      </c>
      <c r="K20" s="15">
        <v>33.946776742832</v>
      </c>
      <c r="L20" s="15">
        <v>0</v>
      </c>
      <c r="M20" s="15">
        <v>78.724076999999994</v>
      </c>
      <c r="N20" s="15">
        <v>279.19229069648702</v>
      </c>
      <c r="O20" s="15">
        <v>1.833005</v>
      </c>
      <c r="P20" s="15">
        <v>281.02529569648698</v>
      </c>
    </row>
    <row r="21" spans="1:16" x14ac:dyDescent="0.25">
      <c r="A21" s="17" t="s">
        <v>2</v>
      </c>
      <c r="B21" s="18">
        <v>156.44923080122399</v>
      </c>
      <c r="C21" s="18">
        <v>128.27496566538699</v>
      </c>
      <c r="D21" s="18">
        <v>13.962778215469701</v>
      </c>
      <c r="E21" s="18">
        <v>33.084293689103298</v>
      </c>
      <c r="F21" s="18">
        <v>12.261547860182199</v>
      </c>
      <c r="G21" s="18">
        <v>68.966346000000001</v>
      </c>
      <c r="H21" s="18">
        <v>28.1742651358377</v>
      </c>
      <c r="I21" s="18">
        <v>135.235555355374</v>
      </c>
      <c r="J21" s="18">
        <v>15.371016890809599</v>
      </c>
      <c r="K21" s="18">
        <v>24.329038265914399</v>
      </c>
      <c r="L21" s="18">
        <v>0</v>
      </c>
      <c r="M21" s="18">
        <v>95.535499999999999</v>
      </c>
      <c r="N21" s="18">
        <v>291.68478615659802</v>
      </c>
      <c r="O21" s="18">
        <v>3.8435350000000001</v>
      </c>
      <c r="P21" s="18">
        <v>295.528321156598</v>
      </c>
    </row>
    <row r="22" spans="1:16" x14ac:dyDescent="0.25">
      <c r="A22" s="14" t="s">
        <v>3</v>
      </c>
      <c r="B22" s="15">
        <v>213.93157423779201</v>
      </c>
      <c r="C22" s="15">
        <v>190.90084171598701</v>
      </c>
      <c r="D22" s="15">
        <v>16.195746782126701</v>
      </c>
      <c r="E22" s="15">
        <v>72.433667218062396</v>
      </c>
      <c r="F22" s="15">
        <v>25.5843332442671</v>
      </c>
      <c r="G22" s="15">
        <v>76.687094999999999</v>
      </c>
      <c r="H22" s="15">
        <v>23.030732521805</v>
      </c>
      <c r="I22" s="15">
        <v>218.229864439111</v>
      </c>
      <c r="J22" s="15">
        <v>27.166809073728</v>
      </c>
      <c r="K22" s="15">
        <v>79.294924602240002</v>
      </c>
      <c r="L22" s="15">
        <v>1.59154525123126</v>
      </c>
      <c r="M22" s="15">
        <v>110.176585</v>
      </c>
      <c r="N22" s="15">
        <v>432.161438676903</v>
      </c>
      <c r="O22" s="15">
        <v>18.3228146335376</v>
      </c>
      <c r="P22" s="15">
        <v>450.48425331044098</v>
      </c>
    </row>
    <row r="23" spans="1:16" x14ac:dyDescent="0.25">
      <c r="A23" s="17" t="s">
        <v>4</v>
      </c>
      <c r="B23" s="18">
        <v>526.31395488413204</v>
      </c>
      <c r="C23" s="18">
        <v>476.93415579318997</v>
      </c>
      <c r="D23" s="18">
        <v>98.083238693943201</v>
      </c>
      <c r="E23" s="18">
        <v>158.669364471275</v>
      </c>
      <c r="F23" s="18">
        <v>60.706424182781298</v>
      </c>
      <c r="G23" s="18">
        <v>159.47512900000001</v>
      </c>
      <c r="H23" s="18">
        <v>49.379799090941297</v>
      </c>
      <c r="I23" s="18">
        <v>340.91769200399699</v>
      </c>
      <c r="J23" s="18">
        <v>74.883906715267699</v>
      </c>
      <c r="K23" s="18">
        <v>100.396080465483</v>
      </c>
      <c r="L23" s="18">
        <v>0.11284029463579399</v>
      </c>
      <c r="M23" s="18">
        <v>165.52486500000001</v>
      </c>
      <c r="N23" s="18">
        <v>867.23164688812801</v>
      </c>
      <c r="O23" s="18">
        <v>56.423955402063001</v>
      </c>
      <c r="P23" s="18">
        <v>923.65560229019104</v>
      </c>
    </row>
    <row r="24" spans="1:16" x14ac:dyDescent="0.25">
      <c r="A24" s="14" t="s">
        <v>5</v>
      </c>
      <c r="B24" s="15">
        <v>1053.3979910396199</v>
      </c>
      <c r="C24" s="15">
        <v>900.04894943285001</v>
      </c>
      <c r="D24" s="15">
        <v>139.42456664922599</v>
      </c>
      <c r="E24" s="15">
        <v>407.70775457684402</v>
      </c>
      <c r="F24" s="15">
        <v>54.967991496539902</v>
      </c>
      <c r="G24" s="15">
        <v>297.94863600000002</v>
      </c>
      <c r="H24" s="15">
        <v>153.34904160676601</v>
      </c>
      <c r="I24" s="15">
        <v>749.38826690088297</v>
      </c>
      <c r="J24" s="15">
        <v>288.36280742308401</v>
      </c>
      <c r="K24" s="15">
        <v>156.17073529265701</v>
      </c>
      <c r="L24" s="15">
        <v>1.4091260258973599</v>
      </c>
      <c r="M24" s="15">
        <v>303.44559900000002</v>
      </c>
      <c r="N24" s="15">
        <v>1802.7862579405</v>
      </c>
      <c r="O24" s="15">
        <v>106.814061045114</v>
      </c>
      <c r="P24" s="15">
        <v>1909.6003189856101</v>
      </c>
    </row>
    <row r="25" spans="1:16" x14ac:dyDescent="0.25">
      <c r="A25" s="17" t="s">
        <v>6</v>
      </c>
      <c r="B25" s="18">
        <v>1651.98451614488</v>
      </c>
      <c r="C25" s="18">
        <v>1242.96461565152</v>
      </c>
      <c r="D25" s="18">
        <v>160.09756048905999</v>
      </c>
      <c r="E25" s="18">
        <v>501.16777465922701</v>
      </c>
      <c r="F25" s="18">
        <v>143.25205329331399</v>
      </c>
      <c r="G25" s="18">
        <v>438.447228</v>
      </c>
      <c r="H25" s="18">
        <v>409.01990049335802</v>
      </c>
      <c r="I25" s="18">
        <v>1247.7571638254501</v>
      </c>
      <c r="J25" s="18">
        <v>583.93548078071296</v>
      </c>
      <c r="K25" s="18">
        <v>150.12366399889001</v>
      </c>
      <c r="L25" s="18">
        <v>2.4198559370837698</v>
      </c>
      <c r="M25" s="18">
        <v>511.27816300000001</v>
      </c>
      <c r="N25" s="18">
        <v>2899.7416799703301</v>
      </c>
      <c r="O25" s="18">
        <v>138.52045666088301</v>
      </c>
      <c r="P25" s="18">
        <v>3038.2621366312101</v>
      </c>
    </row>
    <row r="26" spans="1:16" x14ac:dyDescent="0.25">
      <c r="A26" s="14" t="s">
        <v>7</v>
      </c>
      <c r="B26" s="15">
        <v>2156.7723024560801</v>
      </c>
      <c r="C26" s="15">
        <v>1612.8590710228</v>
      </c>
      <c r="D26" s="15">
        <v>218.842677766614</v>
      </c>
      <c r="E26" s="15">
        <v>537.58750833847898</v>
      </c>
      <c r="F26" s="15">
        <v>287.11459154003001</v>
      </c>
      <c r="G26" s="15">
        <v>569.31429300000002</v>
      </c>
      <c r="H26" s="15">
        <v>543.91323143327998</v>
      </c>
      <c r="I26" s="15">
        <v>1589.27505691128</v>
      </c>
      <c r="J26" s="15">
        <v>672.36212928013504</v>
      </c>
      <c r="K26" s="15">
        <v>217.07245353392301</v>
      </c>
      <c r="L26" s="15">
        <v>2.61716633775178</v>
      </c>
      <c r="M26" s="15">
        <v>697.22330799999997</v>
      </c>
      <c r="N26" s="15">
        <v>3746.0473593673601</v>
      </c>
      <c r="O26" s="15">
        <v>186.63378123037401</v>
      </c>
      <c r="P26" s="15">
        <v>3932.6811405977301</v>
      </c>
    </row>
    <row r="27" spans="1:16" x14ac:dyDescent="0.25">
      <c r="A27" s="17" t="s">
        <v>8</v>
      </c>
      <c r="B27" s="18">
        <v>2489.5099288778702</v>
      </c>
      <c r="C27" s="18">
        <v>1959.2843366274201</v>
      </c>
      <c r="D27" s="18">
        <v>304.50093483903697</v>
      </c>
      <c r="E27" s="18">
        <v>733.03954454382495</v>
      </c>
      <c r="F27" s="18">
        <v>366.94331463024099</v>
      </c>
      <c r="G27" s="18">
        <v>554.80054199999995</v>
      </c>
      <c r="H27" s="18">
        <v>530.22559225044699</v>
      </c>
      <c r="I27" s="18">
        <v>1427.89053593421</v>
      </c>
      <c r="J27" s="18">
        <v>606.41608650074204</v>
      </c>
      <c r="K27" s="18">
        <v>211.97472229601701</v>
      </c>
      <c r="L27" s="18">
        <v>0</v>
      </c>
      <c r="M27" s="18">
        <v>609.49972700000001</v>
      </c>
      <c r="N27" s="18">
        <v>3917.4004648120799</v>
      </c>
      <c r="O27" s="18">
        <v>175.56563281139501</v>
      </c>
      <c r="P27" s="18">
        <v>4092.96609762348</v>
      </c>
    </row>
    <row r="28" spans="1:16" x14ac:dyDescent="0.25">
      <c r="A28" s="14" t="s">
        <v>9</v>
      </c>
      <c r="B28" s="15">
        <v>2005.5848651408</v>
      </c>
      <c r="C28" s="15">
        <v>1514.0526048683801</v>
      </c>
      <c r="D28" s="15">
        <v>140.626985044517</v>
      </c>
      <c r="E28" s="15">
        <v>666.07684430024597</v>
      </c>
      <c r="F28" s="15">
        <v>149.17195090386599</v>
      </c>
      <c r="G28" s="15">
        <v>558.17682500000001</v>
      </c>
      <c r="H28" s="15">
        <v>491.532260272423</v>
      </c>
      <c r="I28" s="15">
        <v>1407.6799246826499</v>
      </c>
      <c r="J28" s="15">
        <v>480.755081762938</v>
      </c>
      <c r="K28" s="15">
        <v>279.31525009192802</v>
      </c>
      <c r="L28" s="15">
        <v>3.9603397413535202</v>
      </c>
      <c r="M28" s="15">
        <v>643.64925300000004</v>
      </c>
      <c r="N28" s="15">
        <v>3413.26478982345</v>
      </c>
      <c r="O28" s="15">
        <v>134.85832598899</v>
      </c>
      <c r="P28" s="15">
        <v>3548.1231158124401</v>
      </c>
    </row>
    <row r="29" spans="1:16" x14ac:dyDescent="0.25">
      <c r="A29" s="17" t="s">
        <v>10</v>
      </c>
      <c r="B29" s="18">
        <v>1061.4286321541299</v>
      </c>
      <c r="C29" s="18">
        <v>925.00316542930602</v>
      </c>
      <c r="D29" s="18">
        <v>110.53406889038099</v>
      </c>
      <c r="E29" s="18">
        <v>451.16001172908898</v>
      </c>
      <c r="F29" s="18">
        <v>58.939150804762399</v>
      </c>
      <c r="G29" s="18">
        <v>304.369933</v>
      </c>
      <c r="H29" s="18">
        <v>136.42546672482399</v>
      </c>
      <c r="I29" s="18">
        <v>875.88727421323995</v>
      </c>
      <c r="J29" s="18">
        <v>317.37656930358798</v>
      </c>
      <c r="K29" s="18">
        <v>171.35957884446501</v>
      </c>
      <c r="L29" s="18">
        <v>2.4071277759807601</v>
      </c>
      <c r="M29" s="18">
        <v>384.74399799999998</v>
      </c>
      <c r="N29" s="18">
        <v>1937.31590636737</v>
      </c>
      <c r="O29" s="18">
        <v>145.143386932901</v>
      </c>
      <c r="P29" s="18">
        <v>2082.45929330027</v>
      </c>
    </row>
    <row r="30" spans="1:16" x14ac:dyDescent="0.25">
      <c r="A30" s="14" t="s">
        <v>11</v>
      </c>
      <c r="B30" s="15">
        <v>236.65415949904099</v>
      </c>
      <c r="C30" s="15">
        <v>172.76810505512299</v>
      </c>
      <c r="D30" s="15">
        <v>20.297497932402699</v>
      </c>
      <c r="E30" s="15">
        <v>43.481054438134599</v>
      </c>
      <c r="F30" s="15">
        <v>27.3313375146803</v>
      </c>
      <c r="G30" s="15">
        <v>81.658214999999998</v>
      </c>
      <c r="H30" s="15">
        <v>63.886054443917999</v>
      </c>
      <c r="I30" s="15">
        <v>304.68523488333699</v>
      </c>
      <c r="J30" s="15">
        <v>44.268421047002903</v>
      </c>
      <c r="K30" s="15">
        <v>107.440269516977</v>
      </c>
      <c r="L30" s="15">
        <v>0</v>
      </c>
      <c r="M30" s="15">
        <v>152.97654399999999</v>
      </c>
      <c r="N30" s="15">
        <v>541.33939438237803</v>
      </c>
      <c r="O30" s="15">
        <v>27.594533950240201</v>
      </c>
      <c r="P30" s="15">
        <v>568.93392833261805</v>
      </c>
    </row>
    <row r="31" spans="1:16" x14ac:dyDescent="0.25">
      <c r="A31" s="17" t="s">
        <v>12</v>
      </c>
      <c r="B31" s="18">
        <v>266.12165817763002</v>
      </c>
      <c r="C31" s="18">
        <v>233.535946577413</v>
      </c>
      <c r="D31" s="18">
        <v>18.345405210071199</v>
      </c>
      <c r="E31" s="18">
        <v>67.026757118471494</v>
      </c>
      <c r="F31" s="18">
        <v>19.681358371231699</v>
      </c>
      <c r="G31" s="18">
        <v>128.482427</v>
      </c>
      <c r="H31" s="18">
        <v>32.585711600216797</v>
      </c>
      <c r="I31" s="18">
        <v>197.41946838773899</v>
      </c>
      <c r="J31" s="18">
        <v>30.3480032448511</v>
      </c>
      <c r="K31" s="18">
        <v>52.329216986672002</v>
      </c>
      <c r="L31" s="18">
        <v>1.1746406869366499</v>
      </c>
      <c r="M31" s="18">
        <v>113.567607</v>
      </c>
      <c r="N31" s="18">
        <v>463.54112656536898</v>
      </c>
      <c r="O31" s="18">
        <v>5.0571744452797303</v>
      </c>
      <c r="P31" s="18">
        <v>468.59830101064898</v>
      </c>
    </row>
    <row r="32" spans="1:16" ht="15.75" hidden="1" thickBot="1" x14ac:dyDescent="0.3">
      <c r="A32" s="89" t="s">
        <v>0</v>
      </c>
      <c r="B32" s="90">
        <v>11966.1220453561</v>
      </c>
      <c r="C32" s="90">
        <v>9474.2809673966603</v>
      </c>
      <c r="D32" s="90">
        <v>1259.57693222075</v>
      </c>
      <c r="E32" s="90">
        <v>3701.9960683538102</v>
      </c>
      <c r="F32" s="90">
        <v>1225.4548264938901</v>
      </c>
      <c r="G32" s="90">
        <v>3287.2531410000001</v>
      </c>
      <c r="H32" s="90">
        <v>2491.8410779594001</v>
      </c>
      <c r="I32" s="90">
        <v>8625.5850962908899</v>
      </c>
      <c r="J32" s="90">
        <v>3159.79451683152</v>
      </c>
      <c r="K32" s="90">
        <v>1583.7527106380001</v>
      </c>
      <c r="L32" s="90">
        <v>15.6926420508709</v>
      </c>
      <c r="M32" s="90">
        <v>3866.3452259999999</v>
      </c>
      <c r="N32" s="90">
        <v>20591.707141646999</v>
      </c>
      <c r="O32" s="90">
        <v>1000.61066310078</v>
      </c>
      <c r="P32" s="90">
        <v>21592.317804747701</v>
      </c>
    </row>
    <row r="33" spans="1:16" x14ac:dyDescent="0.25">
      <c r="A33" s="21" t="s">
        <v>13</v>
      </c>
      <c r="B33" s="22">
        <v>11966.1220453561</v>
      </c>
      <c r="C33" s="22">
        <v>9474.2809673966603</v>
      </c>
      <c r="D33" s="22">
        <v>1259.57693222075</v>
      </c>
      <c r="E33" s="22">
        <v>3701.9960683538102</v>
      </c>
      <c r="F33" s="22">
        <v>1225.4548264938901</v>
      </c>
      <c r="G33" s="22">
        <v>3287.2531410000001</v>
      </c>
      <c r="H33" s="22">
        <v>2491.8410779594001</v>
      </c>
      <c r="I33" s="22">
        <v>8625.5850962908899</v>
      </c>
      <c r="J33" s="22">
        <v>3159.79451683152</v>
      </c>
      <c r="K33" s="22">
        <v>1583.7527106380001</v>
      </c>
      <c r="L33" s="22">
        <v>15.6926420508709</v>
      </c>
      <c r="M33" s="22">
        <v>3866.3452259999999</v>
      </c>
      <c r="N33" s="22">
        <v>20591.707141646999</v>
      </c>
      <c r="O33" s="22">
        <v>1000.61066310078</v>
      </c>
      <c r="P33" s="22">
        <v>21592.317804747701</v>
      </c>
    </row>
    <row r="34" spans="1:16" x14ac:dyDescent="0.25">
      <c r="A34" s="91"/>
      <c r="B34" s="88"/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P34" s="88"/>
    </row>
    <row r="35" spans="1:16" ht="14.45" customHeight="1" x14ac:dyDescent="0.25">
      <c r="A35" s="12" t="s">
        <v>62</v>
      </c>
      <c r="B35" s="77" t="str">
        <f>B2</f>
        <v>Χώρες ΕΕ-27</v>
      </c>
      <c r="C35" s="77" t="str">
        <f>C2</f>
        <v>Χώρες 
Ζώνης Ευρώ</v>
      </c>
      <c r="D35" s="78" t="str">
        <f>D2</f>
        <v>εκ των οποίων</v>
      </c>
      <c r="E35" s="78"/>
      <c r="F35" s="78"/>
      <c r="G35" s="78"/>
      <c r="H35" s="77" t="str">
        <f>H2</f>
        <v>Χώρες εκτός Ζώνης Ευρώ</v>
      </c>
      <c r="I35" s="77" t="str">
        <f>I2</f>
        <v>Λοιπές Χώρες</v>
      </c>
      <c r="J35" s="78" t="str">
        <f>J2</f>
        <v>εκ των οποίων</v>
      </c>
      <c r="K35" s="78" t="e">
        <f>#REF!</f>
        <v>#REF!</v>
      </c>
      <c r="L35" s="78"/>
      <c r="M35" s="78" t="e">
        <f>#REF!</f>
        <v>#REF!</v>
      </c>
      <c r="N35" s="77" t="str">
        <f>N2</f>
        <v>Σύνολο 
Έρ. Συνόρων</v>
      </c>
      <c r="O35" s="77" t="str">
        <f>O2</f>
        <v>Κρουαζιέρες</v>
      </c>
      <c r="P35" s="77" t="str">
        <f>P2</f>
        <v>Σύνολο</v>
      </c>
    </row>
    <row r="36" spans="1:16" x14ac:dyDescent="0.25">
      <c r="A36" s="12"/>
      <c r="B36" s="77"/>
      <c r="C36" s="77" t="e">
        <f>#REF!</f>
        <v>#REF!</v>
      </c>
      <c r="D36" s="81" t="str">
        <f>D3</f>
        <v>Γαλλία</v>
      </c>
      <c r="E36" s="81" t="str">
        <f>E3</f>
        <v>Γερμανία</v>
      </c>
      <c r="F36" s="81" t="str">
        <f>F3</f>
        <v>Ιταλία</v>
      </c>
      <c r="G36" s="81" t="str">
        <f>G3</f>
        <v>Λοιπές</v>
      </c>
      <c r="H36" s="77" t="e">
        <f>#REF!</f>
        <v>#REF!</v>
      </c>
      <c r="I36" s="77" t="e">
        <f>#REF!</f>
        <v>#REF!</v>
      </c>
      <c r="J36" s="81" t="str">
        <f>J3</f>
        <v>Ην. Βασίλειο</v>
      </c>
      <c r="K36" s="81" t="str">
        <f>K3</f>
        <v>ΗΠΑ</v>
      </c>
      <c r="L36" s="81" t="str">
        <f>L3</f>
        <v>Ρωσία</v>
      </c>
      <c r="M36" s="81" t="str">
        <f>M3</f>
        <v>Λοιπές</v>
      </c>
      <c r="N36" s="77" t="e">
        <f>#REF!</f>
        <v>#REF!</v>
      </c>
      <c r="O36" s="77" t="e">
        <f>#REF!</f>
        <v>#REF!</v>
      </c>
      <c r="P36" s="77" t="e">
        <f>#REF!</f>
        <v>#REF!</v>
      </c>
    </row>
    <row r="37" spans="1:16" x14ac:dyDescent="0.25">
      <c r="A37" s="14" t="s">
        <v>1</v>
      </c>
      <c r="B37" s="23">
        <f>IFERROR(B4/B20-1,"")</f>
        <v>-2.5300441818689956E-2</v>
      </c>
      <c r="C37" s="23">
        <f t="shared" ref="C37:P48" si="3">IFERROR(C4/C20-1,"")</f>
        <v>9.8573128912635477E-2</v>
      </c>
      <c r="D37" s="23">
        <f t="shared" si="3"/>
        <v>-0.47301182140111409</v>
      </c>
      <c r="E37" s="23">
        <f t="shared" si="3"/>
        <v>0.16161564906325743</v>
      </c>
      <c r="F37" s="23">
        <f t="shared" si="3"/>
        <v>0.17395853618141066</v>
      </c>
      <c r="G37" s="23">
        <f t="shared" si="3"/>
        <v>0.24720748309831131</v>
      </c>
      <c r="H37" s="23">
        <f t="shared" si="3"/>
        <v>-0.50599691230782362</v>
      </c>
      <c r="I37" s="23">
        <f t="shared" si="3"/>
        <v>0.18864752529407181</v>
      </c>
      <c r="J37" s="23">
        <f t="shared" si="3"/>
        <v>0.36419135289404947</v>
      </c>
      <c r="K37" s="23">
        <f t="shared" si="3"/>
        <v>0.20435634379292367</v>
      </c>
      <c r="L37" s="23" t="str">
        <f t="shared" si="3"/>
        <v/>
      </c>
      <c r="M37" s="23">
        <f t="shared" si="3"/>
        <v>0.11985815978509362</v>
      </c>
      <c r="N37" s="23">
        <f t="shared" si="3"/>
        <v>7.52540928239116E-2</v>
      </c>
      <c r="O37" s="23">
        <f t="shared" si="3"/>
        <v>0.10000000000000009</v>
      </c>
      <c r="P37" s="23">
        <f t="shared" si="3"/>
        <v>7.5415499545220976E-2</v>
      </c>
    </row>
    <row r="38" spans="1:16" x14ac:dyDescent="0.25">
      <c r="A38" s="17" t="s">
        <v>2</v>
      </c>
      <c r="B38" s="24">
        <f>IFERROR(B5/B21-1,"")</f>
        <v>-0.11830742979865894</v>
      </c>
      <c r="C38" s="24">
        <f t="shared" si="3"/>
        <v>-0.12993146318594817</v>
      </c>
      <c r="D38" s="24">
        <f t="shared" si="3"/>
        <v>-0.41797627758818467</v>
      </c>
      <c r="E38" s="24">
        <f t="shared" si="3"/>
        <v>-0.22697287116121068</v>
      </c>
      <c r="F38" s="24">
        <f t="shared" si="3"/>
        <v>0.70297356768341301</v>
      </c>
      <c r="G38" s="24">
        <f t="shared" si="3"/>
        <v>-0.17314460882123583</v>
      </c>
      <c r="H38" s="24">
        <f t="shared" si="3"/>
        <v>-6.538422216720674E-2</v>
      </c>
      <c r="I38" s="24">
        <f t="shared" si="3"/>
        <v>0.14557664275363713</v>
      </c>
      <c r="J38" s="24">
        <f t="shared" si="3"/>
        <v>0.31705517832996888</v>
      </c>
      <c r="K38" s="24">
        <f t="shared" si="3"/>
        <v>0.94033876940122685</v>
      </c>
      <c r="L38" s="24" t="str">
        <f t="shared" si="3"/>
        <v/>
      </c>
      <c r="M38" s="24">
        <f t="shared" si="3"/>
        <v>-8.440694820250072E-2</v>
      </c>
      <c r="N38" s="24">
        <f t="shared" si="3"/>
        <v>4.0387150629670465E-3</v>
      </c>
      <c r="O38" s="24">
        <f t="shared" si="3"/>
        <v>9.9999999999999867E-2</v>
      </c>
      <c r="P38" s="24">
        <f t="shared" si="3"/>
        <v>5.2867530034832466E-3</v>
      </c>
    </row>
    <row r="39" spans="1:16" x14ac:dyDescent="0.25">
      <c r="A39" s="14" t="s">
        <v>3</v>
      </c>
      <c r="B39" s="23">
        <f t="shared" ref="B39:P48" si="4">IFERROR(B6/B22-1,"")</f>
        <v>0.11126840004204452</v>
      </c>
      <c r="C39" s="23">
        <f t="shared" si="4"/>
        <v>1.2914724333667138E-2</v>
      </c>
      <c r="D39" s="23">
        <f t="shared" si="4"/>
        <v>-0.13192927969190116</v>
      </c>
      <c r="E39" s="23">
        <f t="shared" si="4"/>
        <v>-0.27130564932222245</v>
      </c>
      <c r="F39" s="23">
        <f t="shared" si="3"/>
        <v>0.28074654100793084</v>
      </c>
      <c r="G39" s="23">
        <f t="shared" si="3"/>
        <v>0.22260686755705117</v>
      </c>
      <c r="H39" s="23">
        <f t="shared" si="4"/>
        <v>0.9265181738308137</v>
      </c>
      <c r="I39" s="23">
        <f t="shared" si="4"/>
        <v>-1.4085569463604064E-2</v>
      </c>
      <c r="J39" s="23">
        <f t="shared" si="4"/>
        <v>-2.7359282111747318E-2</v>
      </c>
      <c r="K39" s="23">
        <f t="shared" si="4"/>
        <v>-0.29785983851562536</v>
      </c>
      <c r="L39" s="23">
        <f t="shared" si="3"/>
        <v>-0.74870132767902764</v>
      </c>
      <c r="M39" s="23">
        <f t="shared" si="4"/>
        <v>0.20403372458857749</v>
      </c>
      <c r="N39" s="23">
        <f t="shared" si="4"/>
        <v>4.7968028181302635E-2</v>
      </c>
      <c r="O39" s="23">
        <f t="shared" si="4"/>
        <v>0.12000000000000477</v>
      </c>
      <c r="P39" s="23">
        <f t="shared" si="4"/>
        <v>5.089782751973182E-2</v>
      </c>
    </row>
    <row r="40" spans="1:16" x14ac:dyDescent="0.25">
      <c r="A40" s="17" t="s">
        <v>4</v>
      </c>
      <c r="B40" s="24">
        <f t="shared" si="4"/>
        <v>-3.9110077916732489E-2</v>
      </c>
      <c r="C40" s="24">
        <f t="shared" si="4"/>
        <v>-0.1040892494958584</v>
      </c>
      <c r="D40" s="24">
        <f t="shared" si="4"/>
        <v>-0.20303989581711046</v>
      </c>
      <c r="E40" s="24">
        <f t="shared" si="4"/>
        <v>0.15502006840840998</v>
      </c>
      <c r="F40" s="24">
        <f t="shared" si="3"/>
        <v>-0.44471287828194916</v>
      </c>
      <c r="G40" s="24">
        <f t="shared" si="3"/>
        <v>-0.17136788771620948</v>
      </c>
      <c r="H40" s="24">
        <f t="shared" si="4"/>
        <v>0.58849041685556736</v>
      </c>
      <c r="I40" s="24">
        <f t="shared" si="4"/>
        <v>0.50851803192334621</v>
      </c>
      <c r="J40" s="24">
        <f t="shared" si="4"/>
        <v>0.27908939370140717</v>
      </c>
      <c r="K40" s="24">
        <f t="shared" si="4"/>
        <v>0.80970072915548164</v>
      </c>
      <c r="L40" s="24">
        <f t="shared" si="3"/>
        <v>2.8235683196691355</v>
      </c>
      <c r="M40" s="24">
        <f t="shared" si="4"/>
        <v>0.42805711999825524</v>
      </c>
      <c r="N40" s="24">
        <f t="shared" si="4"/>
        <v>0.1761681720792303</v>
      </c>
      <c r="O40" s="24">
        <f t="shared" si="4"/>
        <v>0.13999999999999968</v>
      </c>
      <c r="P40" s="24">
        <f t="shared" si="4"/>
        <v>0.173958743236581</v>
      </c>
    </row>
    <row r="41" spans="1:16" x14ac:dyDescent="0.25">
      <c r="A41" s="14" t="s">
        <v>5</v>
      </c>
      <c r="B41" s="23">
        <f t="shared" si="4"/>
        <v>0.25779853365661687</v>
      </c>
      <c r="C41" s="23">
        <f t="shared" si="4"/>
        <v>0.15073317883940462</v>
      </c>
      <c r="D41" s="23">
        <f t="shared" si="4"/>
        <v>9.9212912595047387E-2</v>
      </c>
      <c r="E41" s="23">
        <f t="shared" si="4"/>
        <v>0.16143043184549244</v>
      </c>
      <c r="F41" s="23">
        <f t="shared" si="3"/>
        <v>0.13955380263897155</v>
      </c>
      <c r="G41" s="23">
        <f t="shared" si="3"/>
        <v>0.1622665324099688</v>
      </c>
      <c r="H41" s="23">
        <f t="shared" si="4"/>
        <v>0.88619541905096577</v>
      </c>
      <c r="I41" s="23">
        <f t="shared" si="4"/>
        <v>6.7477970525071207E-2</v>
      </c>
      <c r="J41" s="23">
        <f t="shared" si="4"/>
        <v>8.9312097278143376E-2</v>
      </c>
      <c r="K41" s="23">
        <f t="shared" si="4"/>
        <v>-0.27956908709676087</v>
      </c>
      <c r="L41" s="23">
        <f t="shared" si="3"/>
        <v>2.6674111320325888</v>
      </c>
      <c r="M41" s="23">
        <f t="shared" si="4"/>
        <v>0.21326624348241086</v>
      </c>
      <c r="N41" s="23">
        <f t="shared" si="4"/>
        <v>0.17868544061381009</v>
      </c>
      <c r="O41" s="23">
        <f t="shared" si="4"/>
        <v>0.14999999999999902</v>
      </c>
      <c r="P41" s="23">
        <f t="shared" si="4"/>
        <v>0.17708091197273101</v>
      </c>
    </row>
    <row r="42" spans="1:16" x14ac:dyDescent="0.25">
      <c r="A42" s="17" t="s">
        <v>6</v>
      </c>
      <c r="B42" s="24">
        <f t="shared" si="4"/>
        <v>5.5113496951889829E-2</v>
      </c>
      <c r="C42" s="24">
        <f t="shared" si="4"/>
        <v>0.13504339809423827</v>
      </c>
      <c r="D42" s="24">
        <f t="shared" si="4"/>
        <v>0.19931752997023677</v>
      </c>
      <c r="E42" s="24">
        <f t="shared" si="4"/>
        <v>0.18634982479525153</v>
      </c>
      <c r="F42" s="24">
        <f t="shared" si="3"/>
        <v>0.2566287739095312</v>
      </c>
      <c r="G42" s="24">
        <f t="shared" si="3"/>
        <v>1.3202929863203483E-2</v>
      </c>
      <c r="H42" s="24">
        <f t="shared" si="4"/>
        <v>-0.18778431494583303</v>
      </c>
      <c r="I42" s="24">
        <f t="shared" si="4"/>
        <v>0.11995571095845725</v>
      </c>
      <c r="J42" s="24">
        <f t="shared" si="4"/>
        <v>2.9629415352797173E-2</v>
      </c>
      <c r="K42" s="24">
        <f t="shared" si="4"/>
        <v>0.64727726410826514</v>
      </c>
      <c r="L42" s="24">
        <f t="shared" si="3"/>
        <v>-0.26651089314886112</v>
      </c>
      <c r="M42" s="24">
        <f t="shared" si="4"/>
        <v>7.0112937719970514E-2</v>
      </c>
      <c r="N42" s="24">
        <f t="shared" si="4"/>
        <v>8.3015064047971654E-2</v>
      </c>
      <c r="O42" s="24">
        <f t="shared" si="4"/>
        <v>0.19999999999999551</v>
      </c>
      <c r="P42" s="24">
        <f t="shared" si="4"/>
        <v>8.8348641607043144E-2</v>
      </c>
    </row>
    <row r="43" spans="1:16" x14ac:dyDescent="0.25">
      <c r="A43" s="14" t="s">
        <v>7</v>
      </c>
      <c r="B43" s="23">
        <f t="shared" si="4"/>
        <v>0.22972794230761395</v>
      </c>
      <c r="C43" s="23">
        <f t="shared" si="4"/>
        <v>0.2257786744742325</v>
      </c>
      <c r="D43" s="23">
        <f t="shared" si="4"/>
        <v>0.43061763765446215</v>
      </c>
      <c r="E43" s="23">
        <f t="shared" si="4"/>
        <v>0.23583186851498206</v>
      </c>
      <c r="F43" s="23">
        <f t="shared" si="3"/>
        <v>3.6212747045356597E-3</v>
      </c>
      <c r="G43" s="23">
        <f t="shared" si="3"/>
        <v>0.24958389548108539</v>
      </c>
      <c r="H43" s="23">
        <f t="shared" si="4"/>
        <v>0.24143865659228925</v>
      </c>
      <c r="I43" s="23">
        <f t="shared" si="4"/>
        <v>1.9155667021822254E-2</v>
      </c>
      <c r="J43" s="23">
        <f t="shared" si="4"/>
        <v>-0.18218174559826761</v>
      </c>
      <c r="K43" s="23">
        <f t="shared" si="4"/>
        <v>0.15060801811094326</v>
      </c>
      <c r="L43" s="23">
        <f t="shared" si="3"/>
        <v>1.9660610849830653</v>
      </c>
      <c r="M43" s="23">
        <f t="shared" si="4"/>
        <v>0.16507963471582632</v>
      </c>
      <c r="N43" s="23">
        <f t="shared" si="4"/>
        <v>0.14039184142999916</v>
      </c>
      <c r="O43" s="23">
        <f t="shared" si="4"/>
        <v>0.35000000000000053</v>
      </c>
      <c r="P43" s="23">
        <f t="shared" si="4"/>
        <v>0.15033924418452793</v>
      </c>
    </row>
    <row r="44" spans="1:16" x14ac:dyDescent="0.25">
      <c r="A44" s="17" t="s">
        <v>8</v>
      </c>
      <c r="B44" s="24">
        <f t="shared" si="4"/>
        <v>-1.9516633532580596E-2</v>
      </c>
      <c r="C44" s="24">
        <f t="shared" si="4"/>
        <v>-5.4195203221191313E-2</v>
      </c>
      <c r="D44" s="24">
        <f t="shared" si="4"/>
        <v>-0.13729860330329036</v>
      </c>
      <c r="E44" s="24">
        <f t="shared" si="4"/>
        <v>-0.16472604529309387</v>
      </c>
      <c r="F44" s="24">
        <f t="shared" si="3"/>
        <v>-8.0218825841050112E-2</v>
      </c>
      <c r="G44" s="24">
        <f t="shared" si="3"/>
        <v>0.15466857276430002</v>
      </c>
      <c r="H44" s="24">
        <f t="shared" si="4"/>
        <v>0.10862727238329839</v>
      </c>
      <c r="I44" s="24">
        <f t="shared" si="4"/>
        <v>0.30496537074068386</v>
      </c>
      <c r="J44" s="24">
        <f t="shared" si="4"/>
        <v>0.39951613570226008</v>
      </c>
      <c r="K44" s="24">
        <f t="shared" si="4"/>
        <v>-3.1262201645019028E-2</v>
      </c>
      <c r="L44" s="24" t="str">
        <f t="shared" si="3"/>
        <v/>
      </c>
      <c r="M44" s="24">
        <f t="shared" si="4"/>
        <v>0.31983419903976418</v>
      </c>
      <c r="N44" s="24">
        <f t="shared" si="4"/>
        <v>9.8756896872226996E-2</v>
      </c>
      <c r="O44" s="24">
        <f t="shared" si="4"/>
        <v>0.25000000000000133</v>
      </c>
      <c r="P44" s="24">
        <f t="shared" si="4"/>
        <v>0.10524439041007816</v>
      </c>
    </row>
    <row r="45" spans="1:16" x14ac:dyDescent="0.25">
      <c r="A45" s="14" t="s">
        <v>9</v>
      </c>
      <c r="B45" s="23">
        <f t="shared" si="4"/>
        <v>-0.10178071719966308</v>
      </c>
      <c r="C45" s="23">
        <f t="shared" si="4"/>
        <v>-0.13020898747696952</v>
      </c>
      <c r="D45" s="23">
        <f t="shared" si="4"/>
        <v>0.1996617803708558</v>
      </c>
      <c r="E45" s="23">
        <f t="shared" si="4"/>
        <v>-0.28304083659611967</v>
      </c>
      <c r="F45" s="23">
        <f t="shared" si="3"/>
        <v>0.4246169229012573</v>
      </c>
      <c r="G45" s="23">
        <f t="shared" si="3"/>
        <v>-0.17921754275627622</v>
      </c>
      <c r="H45" s="23">
        <f t="shared" si="4"/>
        <v>-1.4213938487314781E-2</v>
      </c>
      <c r="I45" s="23">
        <f t="shared" si="4"/>
        <v>3.5766617357905872E-2</v>
      </c>
      <c r="J45" s="23">
        <f t="shared" si="4"/>
        <v>0.27439134719413905</v>
      </c>
      <c r="K45" s="23">
        <f t="shared" si="4"/>
        <v>-0.19469273873606729</v>
      </c>
      <c r="L45" s="23">
        <f t="shared" si="3"/>
        <v>-0.99981033970254984</v>
      </c>
      <c r="M45" s="23">
        <f t="shared" si="4"/>
        <v>-3.608618341704195E-2</v>
      </c>
      <c r="N45" s="23">
        <f t="shared" si="4"/>
        <v>-4.5054200661134192E-2</v>
      </c>
      <c r="O45" s="23">
        <f t="shared" si="4"/>
        <v>0.19999999999999996</v>
      </c>
      <c r="P45" s="23">
        <f t="shared" si="4"/>
        <v>-3.5740093399620809E-2</v>
      </c>
    </row>
    <row r="46" spans="1:16" x14ac:dyDescent="0.25">
      <c r="A46" s="17" t="s">
        <v>10</v>
      </c>
      <c r="B46" s="24">
        <f t="shared" si="4"/>
        <v>7.2634549440263152E-2</v>
      </c>
      <c r="C46" s="24">
        <f t="shared" si="4"/>
        <v>5.8485892244604987E-2</v>
      </c>
      <c r="D46" s="24">
        <f t="shared" si="4"/>
        <v>-0.15330395537452279</v>
      </c>
      <c r="E46" s="24">
        <f t="shared" si="4"/>
        <v>9.8142682529946734E-2</v>
      </c>
      <c r="F46" s="24">
        <f t="shared" si="3"/>
        <v>0.31685443270716096</v>
      </c>
      <c r="G46" s="24">
        <f t="shared" si="3"/>
        <v>2.6585283639038115E-2</v>
      </c>
      <c r="H46" s="24">
        <f t="shared" si="4"/>
        <v>0.16856643816130346</v>
      </c>
      <c r="I46" s="24">
        <f t="shared" si="4"/>
        <v>8.1230117969108173E-2</v>
      </c>
      <c r="J46" s="24">
        <f t="shared" si="4"/>
        <v>0.42938198454269894</v>
      </c>
      <c r="K46" s="24">
        <f t="shared" si="4"/>
        <v>-0.15541339650625685</v>
      </c>
      <c r="L46" s="24">
        <f t="shared" si="3"/>
        <v>-1</v>
      </c>
      <c r="M46" s="24">
        <f t="shared" si="4"/>
        <v>-9.3799129258931191E-2</v>
      </c>
      <c r="N46" s="24">
        <f t="shared" si="4"/>
        <v>7.6520724670800622E-2</v>
      </c>
      <c r="O46" s="24">
        <f t="shared" si="4"/>
        <v>0.14999999999999902</v>
      </c>
      <c r="P46" s="24">
        <f t="shared" si="4"/>
        <v>8.1642088111114619E-2</v>
      </c>
    </row>
    <row r="47" spans="1:16" x14ac:dyDescent="0.25">
      <c r="A47" s="14" t="s">
        <v>11</v>
      </c>
      <c r="B47" s="23">
        <f t="shared" si="4"/>
        <v>0.4024113481056264</v>
      </c>
      <c r="C47" s="23">
        <f t="shared" si="4"/>
        <v>0.54102555774353167</v>
      </c>
      <c r="D47" s="23">
        <f t="shared" si="4"/>
        <v>1.2516570662367621</v>
      </c>
      <c r="E47" s="23">
        <f t="shared" si="4"/>
        <v>0.85080949761234459</v>
      </c>
      <c r="F47" s="23">
        <f t="shared" si="3"/>
        <v>1.5435053591252412E-2</v>
      </c>
      <c r="G47" s="23">
        <f t="shared" si="3"/>
        <v>0.37535106541332053</v>
      </c>
      <c r="H47" s="23">
        <f t="shared" si="4"/>
        <v>2.7554667077100969E-2</v>
      </c>
      <c r="I47" s="23">
        <f t="shared" si="4"/>
        <v>0.19472887689555307</v>
      </c>
      <c r="J47" s="23">
        <f t="shared" si="4"/>
        <v>0.18617678379297864</v>
      </c>
      <c r="K47" s="23">
        <f t="shared" si="4"/>
        <v>-0.33322658060074128</v>
      </c>
      <c r="L47" s="23" t="str">
        <f t="shared" si="3"/>
        <v/>
      </c>
      <c r="M47" s="23">
        <f t="shared" si="4"/>
        <v>0.55892351705892906</v>
      </c>
      <c r="N47" s="23">
        <f t="shared" si="4"/>
        <v>0.28552020148218737</v>
      </c>
      <c r="O47" s="23">
        <f t="shared" si="4"/>
        <v>9.9999999999999201E-2</v>
      </c>
      <c r="P47" s="23">
        <f t="shared" si="4"/>
        <v>0.2765220678794722</v>
      </c>
    </row>
    <row r="48" spans="1:16" ht="15.75" thickBot="1" x14ac:dyDescent="0.3">
      <c r="A48" s="82" t="s">
        <v>12</v>
      </c>
      <c r="B48" s="92">
        <f t="shared" si="4"/>
        <v>0.10880274811134072</v>
      </c>
      <c r="C48" s="92">
        <f t="shared" si="4"/>
        <v>-9.1307681022332887E-2</v>
      </c>
      <c r="D48" s="92">
        <f t="shared" si="4"/>
        <v>-0.13480099447083305</v>
      </c>
      <c r="E48" s="92">
        <f t="shared" si="4"/>
        <v>-0.10004709470102768</v>
      </c>
      <c r="F48" s="92">
        <f t="shared" si="3"/>
        <v>0.59383723872795735</v>
      </c>
      <c r="G48" s="92">
        <f t="shared" si="3"/>
        <v>-0.18549103995365845</v>
      </c>
      <c r="H48" s="92">
        <f t="shared" si="4"/>
        <v>1.5429582780287294</v>
      </c>
      <c r="I48" s="92">
        <f t="shared" si="4"/>
        <v>0.63304786961499504</v>
      </c>
      <c r="J48" s="92">
        <f t="shared" si="4"/>
        <v>1.7597881540856455</v>
      </c>
      <c r="K48" s="92">
        <f t="shared" si="4"/>
        <v>6.0520939045799693E-2</v>
      </c>
      <c r="L48" s="92">
        <f t="shared" si="3"/>
        <v>-1</v>
      </c>
      <c r="M48" s="92">
        <f t="shared" si="4"/>
        <v>0.61265308689651277</v>
      </c>
      <c r="N48" s="92">
        <f t="shared" si="4"/>
        <v>0.33207569469749632</v>
      </c>
      <c r="O48" s="92">
        <f t="shared" si="4"/>
        <v>0.1000000000000012</v>
      </c>
      <c r="P48" s="92">
        <f t="shared" si="4"/>
        <v>0.32957110330212958</v>
      </c>
    </row>
    <row r="49" spans="1:16" ht="15.75" thickTop="1" x14ac:dyDescent="0.25">
      <c r="A49" s="93" t="s">
        <v>13</v>
      </c>
      <c r="B49" s="94">
        <f>IFERROR(B16/B33-1,"")</f>
        <v>6.0986961083705271E-2</v>
      </c>
      <c r="C49" s="94">
        <f t="shared" ref="C49:P49" si="5">IFERROR(C16/C33-1,"")</f>
        <v>4.0068295095327056E-2</v>
      </c>
      <c r="D49" s="94">
        <f t="shared" si="5"/>
        <v>5.8812600839459606E-2</v>
      </c>
      <c r="E49" s="94">
        <f t="shared" si="5"/>
        <v>2.2149935457492997E-2</v>
      </c>
      <c r="F49" s="94">
        <f t="shared" si="5"/>
        <v>5.0692907145304389E-2</v>
      </c>
      <c r="G49" s="94">
        <f t="shared" si="5"/>
        <v>4.9104355848571979E-2</v>
      </c>
      <c r="H49" s="94">
        <f t="shared" si="5"/>
        <v>0.14052225761207038</v>
      </c>
      <c r="I49" s="94">
        <f t="shared" si="5"/>
        <v>0.14669380296345169</v>
      </c>
      <c r="J49" s="94">
        <f t="shared" si="5"/>
        <v>0.18498818945782958</v>
      </c>
      <c r="K49" s="94">
        <f t="shared" si="5"/>
        <v>8.4631516897574866E-2</v>
      </c>
      <c r="L49" s="94">
        <f t="shared" si="5"/>
        <v>0.51963170726444718</v>
      </c>
      <c r="M49" s="94">
        <f t="shared" si="5"/>
        <v>0.13930608740731221</v>
      </c>
      <c r="N49" s="94">
        <f t="shared" si="5"/>
        <v>9.688838746291184E-2</v>
      </c>
      <c r="O49" s="94">
        <f t="shared" si="5"/>
        <v>3.8602852332655591E-2</v>
      </c>
      <c r="P49" s="94">
        <f t="shared" si="5"/>
        <v>9.4187374608103669E-2</v>
      </c>
    </row>
    <row r="50" spans="1:16" s="10" customFormat="1" x14ac:dyDescent="0.25">
      <c r="A50" s="26" t="s">
        <v>63</v>
      </c>
      <c r="B50" s="95"/>
      <c r="C50" s="95"/>
      <c r="D50" s="95"/>
      <c r="E50" s="9"/>
      <c r="F50" s="9"/>
      <c r="G50" s="9"/>
      <c r="H50" s="9"/>
      <c r="I50" s="9"/>
      <c r="J50" s="9"/>
      <c r="K50" s="9"/>
      <c r="L50" s="9"/>
      <c r="M50" s="9"/>
      <c r="N50" s="97"/>
      <c r="O50" s="9"/>
      <c r="P50"/>
    </row>
    <row r="51" spans="1:16" s="10" customFormat="1" x14ac:dyDescent="0.25">
      <c r="A51" s="26" t="s">
        <v>14</v>
      </c>
      <c r="B51" s="95"/>
      <c r="C51" s="95"/>
      <c r="D51" s="95"/>
      <c r="E51" s="9"/>
      <c r="F51" s="9"/>
      <c r="G51" s="9"/>
      <c r="H51" s="9"/>
      <c r="I51" s="9"/>
      <c r="J51" s="9"/>
      <c r="K51" s="9"/>
      <c r="L51" s="9"/>
      <c r="M51" s="9"/>
      <c r="N51" s="97"/>
      <c r="O51" s="9"/>
      <c r="P51"/>
    </row>
  </sheetData>
  <mergeCells count="27">
    <mergeCell ref="P35:P36"/>
    <mergeCell ref="O18:O19"/>
    <mergeCell ref="P18:P19"/>
    <mergeCell ref="B35:B36"/>
    <mergeCell ref="C35:C36"/>
    <mergeCell ref="D35:G35"/>
    <mergeCell ref="H35:H36"/>
    <mergeCell ref="I35:I36"/>
    <mergeCell ref="J35:M35"/>
    <mergeCell ref="N35:N36"/>
    <mergeCell ref="O35:O36"/>
    <mergeCell ref="N2:N3"/>
    <mergeCell ref="O2:O3"/>
    <mergeCell ref="P2:P3"/>
    <mergeCell ref="B18:B19"/>
    <mergeCell ref="C18:C19"/>
    <mergeCell ref="D18:G18"/>
    <mergeCell ref="H18:H19"/>
    <mergeCell ref="I18:I19"/>
    <mergeCell ref="J18:M18"/>
    <mergeCell ref="N18:N19"/>
    <mergeCell ref="B2:B3"/>
    <mergeCell ref="C2:C3"/>
    <mergeCell ref="D2:G2"/>
    <mergeCell ref="H2:H3"/>
    <mergeCell ref="I2:I3"/>
    <mergeCell ref="J2:M2"/>
  </mergeCells>
  <conditionalFormatting sqref="B17:N17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2026-03-20T09:56:13Z</dcterms:modified>
</cp:coreProperties>
</file>